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076\Documents\Antiguo Escritorio XP\PC_Viejo\EMBALAJES\instrucciones de embalaje de proveedor\INSTRUCCIÓN DE EMBALAJE DE PROVEEDOR\"/>
    </mc:Choice>
  </mc:AlternateContent>
  <bookViews>
    <workbookView xWindow="0" yWindow="0" windowWidth="23040" windowHeight="8910"/>
  </bookViews>
  <sheets>
    <sheet name="PACKAGING DATA SHEET" sheetId="1" r:id="rId1"/>
    <sheet name="DATA" sheetId="2" r:id="rId2"/>
    <sheet name="TUTORIAL HOW TO FILL IN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9" i="1"/>
  <c r="J8" i="1"/>
  <c r="J7" i="1"/>
  <c r="J6" i="1"/>
  <c r="M70" i="3" l="1"/>
  <c r="A70" i="3"/>
  <c r="Y69" i="3"/>
  <c r="M69" i="3"/>
  <c r="A69" i="3"/>
  <c r="M68" i="3"/>
  <c r="A68" i="3"/>
  <c r="U48" i="3"/>
  <c r="K48" i="3"/>
  <c r="A48" i="3"/>
  <c r="J45" i="3"/>
  <c r="Y21" i="3"/>
  <c r="AS40" i="3" s="1"/>
  <c r="AS64" i="3" s="1"/>
  <c r="Q21" i="3"/>
  <c r="AE40" i="3" s="1"/>
  <c r="J18" i="3"/>
  <c r="J8" i="3"/>
  <c r="J7" i="3"/>
  <c r="J6" i="3"/>
  <c r="J5" i="3"/>
  <c r="J4" i="3"/>
  <c r="Y23" i="1"/>
  <c r="U50" i="1"/>
  <c r="A50" i="1" l="1"/>
  <c r="J20" i="1"/>
  <c r="J47" i="1"/>
  <c r="AS42" i="1" l="1"/>
  <c r="Q23" i="1"/>
  <c r="AE42" i="1" s="1"/>
  <c r="K50" i="1"/>
  <c r="AS66" i="1" l="1"/>
  <c r="M72" i="1"/>
  <c r="M71" i="1"/>
  <c r="M70" i="1"/>
  <c r="A72" i="1"/>
  <c r="A71" i="1"/>
  <c r="A70" i="1"/>
  <c r="Y71" i="1"/>
</calcChain>
</file>

<file path=xl/sharedStrings.xml><?xml version="1.0" encoding="utf-8"?>
<sst xmlns="http://schemas.openxmlformats.org/spreadsheetml/2006/main" count="994" uniqueCount="556">
  <si>
    <t>RECIPIENT address</t>
  </si>
  <si>
    <t>company name:</t>
  </si>
  <si>
    <t>street:</t>
  </si>
  <si>
    <t>city:</t>
  </si>
  <si>
    <t>ZIP:</t>
  </si>
  <si>
    <t>contact person:</t>
  </si>
  <si>
    <t>contact mail:</t>
  </si>
  <si>
    <t>SUPPLIER address</t>
  </si>
  <si>
    <t>PART INFORMATION</t>
  </si>
  <si>
    <t>packaging type:</t>
  </si>
  <si>
    <t>returnable:</t>
  </si>
  <si>
    <t>owner:</t>
  </si>
  <si>
    <t>INNNER PACKAGING UNIT (PU)</t>
  </si>
  <si>
    <t>YES</t>
  </si>
  <si>
    <t>NO</t>
  </si>
  <si>
    <t>RHEINMETALL</t>
  </si>
  <si>
    <t>SUPPLIER</t>
  </si>
  <si>
    <t>part name:</t>
  </si>
  <si>
    <t>supplier part Nr.:</t>
  </si>
  <si>
    <t>Rheinmetall part Nr.:</t>
  </si>
  <si>
    <t>part weight (kg):</t>
  </si>
  <si>
    <t>QTY of parts in PU:</t>
  </si>
  <si>
    <t>bulk material:</t>
  </si>
  <si>
    <t>ESD sensitive:</t>
  </si>
  <si>
    <t>material specification:</t>
  </si>
  <si>
    <t>CROSS DIVIDER</t>
  </si>
  <si>
    <t>BAG</t>
  </si>
  <si>
    <t>OTHER</t>
  </si>
  <si>
    <t>qty:</t>
  </si>
  <si>
    <t>INNER PACKAGING PHOTO</t>
  </si>
  <si>
    <t>OUTER PACKAGING PHOTO</t>
  </si>
  <si>
    <t>OUTER PACKAGING UNIT (HU)</t>
  </si>
  <si>
    <t>QTY of parts in HU:</t>
  </si>
  <si>
    <t>QTY of parts in:</t>
  </si>
  <si>
    <t>size LxWxH (mm):</t>
  </si>
  <si>
    <t>additional inner packaging 1 (if applicable):</t>
  </si>
  <si>
    <t>additional inner packaging 2 (if applicable):</t>
  </si>
  <si>
    <t>additional outer packaging 1 (if applicable):</t>
  </si>
  <si>
    <t>additional outer packaging 2 (if applicable):</t>
  </si>
  <si>
    <t>label type:</t>
  </si>
  <si>
    <t>VDA</t>
  </si>
  <si>
    <t>AIAG</t>
  </si>
  <si>
    <t>GALIA</t>
  </si>
  <si>
    <t>ODETTE</t>
  </si>
  <si>
    <t>TRANSPORT</t>
  </si>
  <si>
    <t>incoterms:</t>
  </si>
  <si>
    <t>stackability:</t>
  </si>
  <si>
    <t>CUSTOMER APPROVAL</t>
  </si>
  <si>
    <t>date:</t>
  </si>
  <si>
    <t>signature:</t>
  </si>
  <si>
    <t>company stamp:</t>
  </si>
  <si>
    <t>SUPPLIER APPROVAL</t>
  </si>
  <si>
    <t>overall:</t>
  </si>
  <si>
    <t>STRAPS</t>
  </si>
  <si>
    <t>WRAPPING</t>
  </si>
  <si>
    <t>PROTECTING EDGES</t>
  </si>
  <si>
    <t>additional inner packaging 3 (if applicable):</t>
  </si>
  <si>
    <t>ADDITIONAL COMMENTS</t>
  </si>
  <si>
    <t>part photo / 3D drawing</t>
  </si>
  <si>
    <t>LID / COVER</t>
  </si>
  <si>
    <t>OTHER (mention in comments)</t>
  </si>
  <si>
    <t>KLT 3212</t>
  </si>
  <si>
    <t>KLT BAC GALIA 3212 GEF BOX</t>
  </si>
  <si>
    <t>9.09081.00.0</t>
  </si>
  <si>
    <t>300 x 200 x 114</t>
  </si>
  <si>
    <t>263 x 163 x 94</t>
  </si>
  <si>
    <t>plastic</t>
  </si>
  <si>
    <t>light brown</t>
  </si>
  <si>
    <t>KLT 3214</t>
  </si>
  <si>
    <t>C-KLT 3214</t>
  </si>
  <si>
    <t>9.00908.07.0</t>
  </si>
  <si>
    <t>300 x 200 x 147</t>
  </si>
  <si>
    <t>260 x 136 x 144</t>
  </si>
  <si>
    <t>blue</t>
  </si>
  <si>
    <t>KLT 3215</t>
  </si>
  <si>
    <t>R-KLT 3215</t>
  </si>
  <si>
    <t>9.00124.00.0</t>
  </si>
  <si>
    <t>243 x 162 x 129</t>
  </si>
  <si>
    <t>dark blue</t>
  </si>
  <si>
    <t>KLT 3147</t>
  </si>
  <si>
    <t>RL-KLT 3147</t>
  </si>
  <si>
    <t>9.00908.17.0</t>
  </si>
  <si>
    <t>KLT 4312</t>
  </si>
  <si>
    <t>KLT BAC GALIA 4312 GEF BOX</t>
  </si>
  <si>
    <t>9.00142.77.0</t>
  </si>
  <si>
    <t>400 x 300 x 115</t>
  </si>
  <si>
    <t>362 x 263 x 94</t>
  </si>
  <si>
    <t>orange</t>
  </si>
  <si>
    <t>KLT 4314</t>
  </si>
  <si>
    <t>C-KLT 4314</t>
  </si>
  <si>
    <t>9.00908.06.0</t>
  </si>
  <si>
    <t>400 x 300 x 147</t>
  </si>
  <si>
    <t>337 x 247 x 104</t>
  </si>
  <si>
    <t>KLT 4314 black</t>
  </si>
  <si>
    <t>C-KLT 4314 ESD BLACK</t>
  </si>
  <si>
    <t>9.00156.21.0</t>
  </si>
  <si>
    <t>ESD plastic</t>
  </si>
  <si>
    <t>black</t>
  </si>
  <si>
    <t>KLT 4315</t>
  </si>
  <si>
    <t>R-KLT 4315</t>
  </si>
  <si>
    <t>9.00125.00.0</t>
  </si>
  <si>
    <t>346 x 265 x 109</t>
  </si>
  <si>
    <t>KLT 4147</t>
  </si>
  <si>
    <t>RL-KLT 4147</t>
  </si>
  <si>
    <t>9.00908.14.0</t>
  </si>
  <si>
    <t>345 x 260 x 129</t>
  </si>
  <si>
    <t>KLT 4147 purple</t>
  </si>
  <si>
    <t>RL-KLT 4147 PURPLE</t>
  </si>
  <si>
    <t>9.00908.16.0</t>
  </si>
  <si>
    <t>purple</t>
  </si>
  <si>
    <t>KLT 4147 grey</t>
  </si>
  <si>
    <t>RL-KLT 4147 GREY</t>
  </si>
  <si>
    <t>9.00153.02.0</t>
  </si>
  <si>
    <t>grey</t>
  </si>
  <si>
    <t>KLT 4147 ESD with lid</t>
  </si>
  <si>
    <t>9.00158.88.0</t>
  </si>
  <si>
    <t>KLT 4174</t>
  </si>
  <si>
    <t>RL-KLT 4174</t>
  </si>
  <si>
    <t>9.00151.34.0</t>
  </si>
  <si>
    <t>400 x 300 x 174</t>
  </si>
  <si>
    <t>345 x 260 x 156</t>
  </si>
  <si>
    <t>KLT 4213</t>
  </si>
  <si>
    <t>RL-KLT 4213</t>
  </si>
  <si>
    <t>9.00908.22.0</t>
  </si>
  <si>
    <t>400 x 300 x 213</t>
  </si>
  <si>
    <t>345 x 260 x 195</t>
  </si>
  <si>
    <t>KLT 4321</t>
  </si>
  <si>
    <t>C-KLT 4321</t>
  </si>
  <si>
    <t>9.00908.01.0</t>
  </si>
  <si>
    <t>400 x 300 x 214</t>
  </si>
  <si>
    <t>334 x 247 x 187</t>
  </si>
  <si>
    <t>KLT 4322</t>
  </si>
  <si>
    <t>R-KLT 4322</t>
  </si>
  <si>
    <t>9.00146.19.0</t>
  </si>
  <si>
    <t>346 x 265 x 175</t>
  </si>
  <si>
    <t>blue, dark blue</t>
  </si>
  <si>
    <t>KLT 4322 yellow</t>
  </si>
  <si>
    <t>KLT BAC GALIA 4322 GEF BOX</t>
  </si>
  <si>
    <t>9.00402.01.0</t>
  </si>
  <si>
    <t>light yellow</t>
  </si>
  <si>
    <t>KLT 4325</t>
  </si>
  <si>
    <t>KLT BAC-0-4325</t>
  </si>
  <si>
    <t>9.00144.22.0</t>
  </si>
  <si>
    <t>400 x 300 x 250</t>
  </si>
  <si>
    <t>360 x 263 x 194</t>
  </si>
  <si>
    <t>brown</t>
  </si>
  <si>
    <t>KLT 4328</t>
  </si>
  <si>
    <t>C-KLT 4328</t>
  </si>
  <si>
    <t>9.00908.05.0</t>
  </si>
  <si>
    <t>400 x 300 x 280</t>
  </si>
  <si>
    <t>334 x 247 x 236</t>
  </si>
  <si>
    <t>KLT 4280</t>
  </si>
  <si>
    <t>RL-KLT 4280</t>
  </si>
  <si>
    <t>9.00908.15.0</t>
  </si>
  <si>
    <t>345 x 260 x 262</t>
  </si>
  <si>
    <t>KLT 4280 grey</t>
  </si>
  <si>
    <t>RL-KLT 4280 GREY</t>
  </si>
  <si>
    <t>9.00153.00.0</t>
  </si>
  <si>
    <t>KLT 4329</t>
  </si>
  <si>
    <t>R-KLT 4329</t>
  </si>
  <si>
    <t>9.00126.00.0</t>
  </si>
  <si>
    <t>346 x 265 x 242</t>
  </si>
  <si>
    <t>SCHÄFERBOX</t>
  </si>
  <si>
    <t>SCHAEFERBOX</t>
  </si>
  <si>
    <t>9.00938.04.0</t>
  </si>
  <si>
    <t>525 x 320 x 200</t>
  </si>
  <si>
    <t>490 x 295 x 180</t>
  </si>
  <si>
    <t>metal</t>
  </si>
  <si>
    <t>metal grey</t>
  </si>
  <si>
    <t>KLT 6412</t>
  </si>
  <si>
    <t>KLT 6412 GREY</t>
  </si>
  <si>
    <t>9.00153.62.0</t>
  </si>
  <si>
    <t>600 x 400 x 120</t>
  </si>
  <si>
    <t>565 x 365 x 105</t>
  </si>
  <si>
    <t>KLT 6414</t>
  </si>
  <si>
    <t>C-KLT 6414</t>
  </si>
  <si>
    <t>9.00908.04.0</t>
  </si>
  <si>
    <t>600 x 400 x 148</t>
  </si>
  <si>
    <t>532 x 246 x 104</t>
  </si>
  <si>
    <t>KLT 6414         light green</t>
  </si>
  <si>
    <t>C-KLT 6414 GREEN</t>
  </si>
  <si>
    <t>9.00148.11.0</t>
  </si>
  <si>
    <t>light green</t>
  </si>
  <si>
    <t>KLT 6415</t>
  </si>
  <si>
    <t>R-KLT 6415</t>
  </si>
  <si>
    <t>9.00143.39.0</t>
  </si>
  <si>
    <t>544 x 364 x 110</t>
  </si>
  <si>
    <t>KLT 6147</t>
  </si>
  <si>
    <t>RL-KLT 6147</t>
  </si>
  <si>
    <t>9.00908.20.0</t>
  </si>
  <si>
    <t>600 x 400 x 147</t>
  </si>
  <si>
    <t>544 x 359 x 129</t>
  </si>
  <si>
    <t>KLT 6147 grey</t>
  </si>
  <si>
    <t>RL-KLT 6147 GREY</t>
  </si>
  <si>
    <t>9.00144.59.0</t>
  </si>
  <si>
    <t>KLT 6147 lila</t>
  </si>
  <si>
    <t>RL-KLT 6147 PURPLE</t>
  </si>
  <si>
    <t>9.00908.18.0</t>
  </si>
  <si>
    <t>KLT 6417</t>
  </si>
  <si>
    <t>C-KLT 6417</t>
  </si>
  <si>
    <t>9.00908.08.0</t>
  </si>
  <si>
    <t>600 x 400 x 174</t>
  </si>
  <si>
    <t>532 x 346 x 142</t>
  </si>
  <si>
    <t>KLT 6213</t>
  </si>
  <si>
    <t>RL-KLT 6213</t>
  </si>
  <si>
    <t>9.00165.74.0</t>
  </si>
  <si>
    <t>600 x 400 x 213</t>
  </si>
  <si>
    <t>544 x 359 x 176</t>
  </si>
  <si>
    <t>KLT 6213 grey</t>
  </si>
  <si>
    <t>RL-KLT 6213 GREY</t>
  </si>
  <si>
    <t>9.00162.71.0</t>
  </si>
  <si>
    <t>KLT 6421</t>
  </si>
  <si>
    <t>6421 KLEINLADUNGSTR.</t>
  </si>
  <si>
    <t>9.00908.02.0</t>
  </si>
  <si>
    <t>600 x 400 x 214</t>
  </si>
  <si>
    <t>532 x 346 x 182</t>
  </si>
  <si>
    <t>KLT 6422</t>
  </si>
  <si>
    <t>KLT BAC GALIA 6422</t>
  </si>
  <si>
    <t>9.00154.62.0</t>
  </si>
  <si>
    <t>560 x 362 x 194</t>
  </si>
  <si>
    <t>KLT 6220</t>
  </si>
  <si>
    <t>KLT 6220 GREY</t>
  </si>
  <si>
    <t>9.00913.80.0</t>
  </si>
  <si>
    <t>600 x 400 x 220</t>
  </si>
  <si>
    <t>564 x 366 x 202</t>
  </si>
  <si>
    <t>KLT 6220 ESD black</t>
  </si>
  <si>
    <t>KLT 6220 ESD BLACK</t>
  </si>
  <si>
    <t>9.00147.24.0</t>
  </si>
  <si>
    <t>KLT 6423</t>
  </si>
  <si>
    <t>KLT BAC-0-6423</t>
  </si>
  <si>
    <t>9.00151.44.0</t>
  </si>
  <si>
    <t>558 x 362 x 194</t>
  </si>
  <si>
    <t>green</t>
  </si>
  <si>
    <t>KLT 6428</t>
  </si>
  <si>
    <t>C-KLT 6428</t>
  </si>
  <si>
    <t>9.00908.03.0</t>
  </si>
  <si>
    <t>600 x 400 x 280</t>
  </si>
  <si>
    <t>532 x 346 x 233</t>
  </si>
  <si>
    <t>KLT 6280</t>
  </si>
  <si>
    <t>RL-KLT 6280</t>
  </si>
  <si>
    <t>9.00908.13.0</t>
  </si>
  <si>
    <t>544 x 359 x 262</t>
  </si>
  <si>
    <t>KLT 6280 grey</t>
  </si>
  <si>
    <t>RL-KLT 6280 GREY</t>
  </si>
  <si>
    <t>9.00151.20.0</t>
  </si>
  <si>
    <t>KLT 6429</t>
  </si>
  <si>
    <t>R-KLT 6429</t>
  </si>
  <si>
    <t>9.00400.00.0</t>
  </si>
  <si>
    <t>544 x 364 x 242</t>
  </si>
  <si>
    <t>KLT 6129 ESD black</t>
  </si>
  <si>
    <t>KLT 6129 ESD BLACK</t>
  </si>
  <si>
    <t>9.00161.98.0</t>
  </si>
  <si>
    <t>KLT 6320 grey</t>
  </si>
  <si>
    <t>KLT 6320 GREY</t>
  </si>
  <si>
    <t>9.00958.04.0</t>
  </si>
  <si>
    <t>600 x 400 x 320</t>
  </si>
  <si>
    <t>553 x 353 x 316</t>
  </si>
  <si>
    <t>oneway wooden pallet 600 x 400</t>
  </si>
  <si>
    <t>WOODEN PALLET 600 X 400</t>
  </si>
  <si>
    <t>9.00157.18.0</t>
  </si>
  <si>
    <t>600 x 400 x 150</t>
  </si>
  <si>
    <t>N/A</t>
  </si>
  <si>
    <t>wood</t>
  </si>
  <si>
    <t>oneway wooden pallet 600 x 800</t>
  </si>
  <si>
    <t>WOODEN PALLET 800 X 600</t>
  </si>
  <si>
    <t>9.00941.03.0</t>
  </si>
  <si>
    <t>600 x 800 x 150</t>
  </si>
  <si>
    <t>wood (HT and non-HT)</t>
  </si>
  <si>
    <t>plastic pallet 600 x 800</t>
  </si>
  <si>
    <t>PLASTIC PALLET 800 X 600</t>
  </si>
  <si>
    <t>9.00163.19.0</t>
  </si>
  <si>
    <t>any</t>
  </si>
  <si>
    <t>ESD plastic pallet              600 x 800</t>
  </si>
  <si>
    <t>PLASTIC PALLET 800 X 600 ESD</t>
  </si>
  <si>
    <t>9.00163.67.0</t>
  </si>
  <si>
    <t>EUR pallet</t>
  </si>
  <si>
    <t>EUR PALLET</t>
  </si>
  <si>
    <t>9.00901.04.0</t>
  </si>
  <si>
    <t>1200 x 800 x 150</t>
  </si>
  <si>
    <t>oneway wooden pallet                 1200 x 800</t>
  </si>
  <si>
    <t>WOODEN PALLET 1200 x 800</t>
  </si>
  <si>
    <t>9.00941.14.0</t>
  </si>
  <si>
    <t>oneway wooden pallet               1200 x 800 HT</t>
  </si>
  <si>
    <t>WOODEN PALLET 1200 x 800 HT</t>
  </si>
  <si>
    <t>9.00194.00.0</t>
  </si>
  <si>
    <t>HT wood</t>
  </si>
  <si>
    <t>oneway wooden pallet Asia HT 1140 x 980</t>
  </si>
  <si>
    <t>WOODEN PALLET 1140 X 980 HT</t>
  </si>
  <si>
    <t>9.00146.87.0</t>
  </si>
  <si>
    <t>1140 x 980 x 150</t>
  </si>
  <si>
    <t>CHEP wooden pallet          1200 x 800</t>
  </si>
  <si>
    <t>CHEP WOODEN PALLET 1200 X 800</t>
  </si>
  <si>
    <t>9.00155.80.0</t>
  </si>
  <si>
    <t>plastic pallet 1200 x 800</t>
  </si>
  <si>
    <t>PLASTIC PALLET 1200 X 800</t>
  </si>
  <si>
    <t>9.00314.00.0</t>
  </si>
  <si>
    <t>ESD plastic pallet            1200 x 800</t>
  </si>
  <si>
    <t>PLASTIC PALLET 1200 X 800 ESD</t>
  </si>
  <si>
    <t>9.00142.91.0</t>
  </si>
  <si>
    <t>oneway wooden pallet                 1200 x 1000</t>
  </si>
  <si>
    <t>WOODEN PALLET 1200 x 1000</t>
  </si>
  <si>
    <t>9.00941.16.0</t>
  </si>
  <si>
    <t>1200 x 1000 x 150</t>
  </si>
  <si>
    <t>oneway wooden pallet            1200 x 1000 HT</t>
  </si>
  <si>
    <t>WOODEN PALLET 1200 x 1000 HT</t>
  </si>
  <si>
    <t>9.02449.03.0</t>
  </si>
  <si>
    <t>CHEP wooden pallet                   1200 x 1000</t>
  </si>
  <si>
    <t>CHEP WOODEN PALLET 1200 X 1000</t>
  </si>
  <si>
    <t>9.00601.11.0</t>
  </si>
  <si>
    <t>plastic pallet 1200 x 1000</t>
  </si>
  <si>
    <t>PLASTIC PALLET 1200 X 1000</t>
  </si>
  <si>
    <t>9.00143.25.0</t>
  </si>
  <si>
    <t>plastic box            600 x 800</t>
  </si>
  <si>
    <t>PLASTIC KTP BOX FOLDABLE 800 x 600</t>
  </si>
  <si>
    <t>9.00165.41.0</t>
  </si>
  <si>
    <t>800 X 600 X 750</t>
  </si>
  <si>
    <t>metal box           800 x 600</t>
  </si>
  <si>
    <t>METAL BOX 800 x 600 x 500</t>
  </si>
  <si>
    <t>9.00160.58.0</t>
  </si>
  <si>
    <t>800 x 600 x 500</t>
  </si>
  <si>
    <t>metal, grey</t>
  </si>
  <si>
    <t>ETM 600 box</t>
  </si>
  <si>
    <t>IRON BOX FOLDABLE ETM-600</t>
  </si>
  <si>
    <t>9.00156.15.0</t>
  </si>
  <si>
    <t>1165 x 960 x 770</t>
  </si>
  <si>
    <t>EURO gitterbox</t>
  </si>
  <si>
    <t>EUR GITTERBOX 15155</t>
  </si>
  <si>
    <t>9.00907.01.0</t>
  </si>
  <si>
    <t>1240 x 830 x 970</t>
  </si>
  <si>
    <t>1200 x 800 x 800</t>
  </si>
  <si>
    <t>plastic box           1200 x 800</t>
  </si>
  <si>
    <t>PLASTIC KTP BOX FOLDABLE 1200 x 800</t>
  </si>
  <si>
    <t>9.00154.06.0</t>
  </si>
  <si>
    <t>1230 x 830 x 955</t>
  </si>
  <si>
    <t>GLT 114888</t>
  </si>
  <si>
    <t>PLASTIC GLT BOX 114888 FOLDABLE</t>
  </si>
  <si>
    <t>9.00859.10.0</t>
  </si>
  <si>
    <t>1200 x 1000 x 990</t>
  </si>
  <si>
    <t>plastic box          1200 x 1000</t>
  </si>
  <si>
    <t>PLASTIC BOX FOLDABLE 1200 X 1000</t>
  </si>
  <si>
    <t>9.00144.73.0</t>
  </si>
  <si>
    <t>1200 x 1000 x 900</t>
  </si>
  <si>
    <t>grey, blue, black</t>
  </si>
  <si>
    <t>I-METAL container</t>
  </si>
  <si>
    <t>I- METAL CONTAINER 1100 X 700 X 700</t>
  </si>
  <si>
    <t>9.09442.00.0</t>
  </si>
  <si>
    <t>1170 x 700 x 700</t>
  </si>
  <si>
    <t>metal box           1100 x 800</t>
  </si>
  <si>
    <t>METAL BOX 1100 x 800 x 900</t>
  </si>
  <si>
    <t>9.00160.57.0</t>
  </si>
  <si>
    <t>1100 x 800 x 900</t>
  </si>
  <si>
    <t>small box             300 x 200 x 150</t>
  </si>
  <si>
    <t>CARDBOARD MAX. DIMENSION 300 X 200 X 150</t>
  </si>
  <si>
    <t>9.00160.92.0</t>
  </si>
  <si>
    <t>cardboard</t>
  </si>
  <si>
    <t>cca 16</t>
  </si>
  <si>
    <t>cca 0,025</t>
  </si>
  <si>
    <t>small box               300 x 200 x 150</t>
  </si>
  <si>
    <t>CARDBOARD MAX. DIMENSION 300 X 200 X 400</t>
  </si>
  <si>
    <t>9.00160.93.0</t>
  </si>
  <si>
    <t>small box            400 x 300 x 150</t>
  </si>
  <si>
    <t>CARDBOARD MAX. DIMENSION 400 X 300 X 150</t>
  </si>
  <si>
    <t>9.00160.94.0</t>
  </si>
  <si>
    <t>cca 8</t>
  </si>
  <si>
    <t>cca 0,05</t>
  </si>
  <si>
    <t>CARDBOARD MAX. DIMENSION 400 X 300 X 500</t>
  </si>
  <si>
    <t>9.00160.95.0</t>
  </si>
  <si>
    <t>small box                     600 x 400 x 150</t>
  </si>
  <si>
    <t>CARDBOARD MAX. DIMENSION 600 X 400 X 150</t>
  </si>
  <si>
    <t>9.00948.15.0</t>
  </si>
  <si>
    <t>cca 4</t>
  </si>
  <si>
    <t>cca 0,1</t>
  </si>
  <si>
    <t>small box                 600 x 400 x 150</t>
  </si>
  <si>
    <t>CARDBOARD MAX. DIMENSION 600 x 400 x 400</t>
  </si>
  <si>
    <t>9.00948.20.0</t>
  </si>
  <si>
    <t>CARDBOARD PALBOX MAX. 800 X 600 X 1000</t>
  </si>
  <si>
    <t>9.00161.33.0</t>
  </si>
  <si>
    <t>CARDBOARD PALBOX MAX. 1200 X 800 X 600</t>
  </si>
  <si>
    <t>9.00948.00.0</t>
  </si>
  <si>
    <t>CARDBOARD PALBOX MAX. 1200 X 800 X 1000</t>
  </si>
  <si>
    <t>9.00161.37.0</t>
  </si>
  <si>
    <t>CARDBOARD PALBOX 1200 x 800 0VER 1000</t>
  </si>
  <si>
    <t>9.00146.51.0</t>
  </si>
  <si>
    <t>pallet box cca                            1140 x 980 x any</t>
  </si>
  <si>
    <t>CARDBOARD PALBOX 1140 x 980 x ANY</t>
  </si>
  <si>
    <t>9.00154.66.0</t>
  </si>
  <si>
    <t>CARDBOARD PALBOX OVER 1200 x 1000 X 600</t>
  </si>
  <si>
    <t>9.00948.50.0</t>
  </si>
  <si>
    <t>pallet box               800 x 600 x 1000</t>
  </si>
  <si>
    <t>pallet box               1200 x 800 x 600</t>
  </si>
  <si>
    <t>pallet box               1200 x 800 x 1000</t>
  </si>
  <si>
    <t>pallet box               1200 x 1000 x 600</t>
  </si>
  <si>
    <t>pallet (or box) size LxWxH (mm):</t>
  </si>
  <si>
    <t>pallet (or box) wght (kg):</t>
  </si>
  <si>
    <t>complete PU size LxWxH (mm)</t>
  </si>
  <si>
    <t>complete PU weight (kg)</t>
  </si>
  <si>
    <t xml:space="preserve"> </t>
  </si>
  <si>
    <t>QTY of PU on pallet</t>
  </si>
  <si>
    <t>PU dimension</t>
  </si>
  <si>
    <t>complete HU size LxWxH (mm)</t>
  </si>
  <si>
    <t>complete HU weight (kg)</t>
  </si>
  <si>
    <t>PACKAGING PIECE PRICE (EUR) (1 PC)</t>
  </si>
  <si>
    <t>Pierburg Pump Technology GmbH</t>
  </si>
  <si>
    <t>HARTHA</t>
  </si>
  <si>
    <t>04746 Hartha</t>
  </si>
  <si>
    <t>GERMANY</t>
  </si>
  <si>
    <t>Sonnenstraße 29</t>
  </si>
  <si>
    <t>ABADIANO</t>
  </si>
  <si>
    <t>Pierburg SA</t>
  </si>
  <si>
    <t>San Prudencio Nº 12</t>
  </si>
  <si>
    <t>48220 Abadiano</t>
  </si>
  <si>
    <t>SPAIN</t>
  </si>
  <si>
    <t>Pierburg GmbH</t>
  </si>
  <si>
    <t>Scheringstraße 2</t>
  </si>
  <si>
    <t>13355 Berlin</t>
  </si>
  <si>
    <t>BERLIN</t>
  </si>
  <si>
    <t>ÚSTÍ</t>
  </si>
  <si>
    <t>Pierburg s. r. o.</t>
  </si>
  <si>
    <t>K Pierburgu 1</t>
  </si>
  <si>
    <t>40001 Ústí nad Labem</t>
  </si>
  <si>
    <t>CZECH REPUBLIC</t>
  </si>
  <si>
    <t>NIEDERRHEIN</t>
  </si>
  <si>
    <t>41460 Neuss</t>
  </si>
  <si>
    <t>Industriestraße 43</t>
  </si>
  <si>
    <t>THIONVILLE</t>
  </si>
  <si>
    <t>1 Rue Denis Papin</t>
  </si>
  <si>
    <t>57970 Basse-Ham</t>
  </si>
  <si>
    <t>FRANCE</t>
  </si>
  <si>
    <t>LIVORNO</t>
  </si>
  <si>
    <t>Pierburg Pump Technology Italy S.p.A.</t>
  </si>
  <si>
    <t>Via Salvatore Orlando, 12</t>
  </si>
  <si>
    <t>57123 Livorno</t>
  </si>
  <si>
    <t>ITALY</t>
  </si>
  <si>
    <t xml:space="preserve">Pierburg Pump Technology Co.,Ltd
</t>
  </si>
  <si>
    <t>No. 360 Jianye Road</t>
  </si>
  <si>
    <t>201200 Shanghai</t>
  </si>
  <si>
    <t>CHINA</t>
  </si>
  <si>
    <t>SHANGHAI</t>
  </si>
  <si>
    <t>KUNSHAN</t>
  </si>
  <si>
    <t>Building F, No. 299, Yu Yang Road</t>
  </si>
  <si>
    <t>Pierburg China Co.,Ltd.</t>
  </si>
  <si>
    <t>215300 Kunshan</t>
  </si>
  <si>
    <t>Pierburg Pump Technology</t>
  </si>
  <si>
    <t xml:space="preserve">Rod. Arnaldo Júlio Mauerberg, 4000 </t>
  </si>
  <si>
    <t>13388-090 Nova Odessa</t>
  </si>
  <si>
    <t>NOVA ODESSA</t>
  </si>
  <si>
    <t>BRAZIL</t>
  </si>
  <si>
    <t>Pierburg Pump Technology S.A.</t>
  </si>
  <si>
    <t>CELAYA</t>
  </si>
  <si>
    <t xml:space="preserve">Carretera Panamericana Km. 284 · 2a Fracción de Crespo </t>
  </si>
  <si>
    <t>MEXICO</t>
  </si>
  <si>
    <t>38110 Celaya</t>
  </si>
  <si>
    <t>KSPG Automotive India Private Limited</t>
  </si>
  <si>
    <t>PUNE</t>
  </si>
  <si>
    <t xml:space="preserve">Gat No. 380, Village Takwe Budruk Taluka Vadgoan Maval </t>
  </si>
  <si>
    <t>412106 Maharashtra State</t>
  </si>
  <si>
    <t>INDIA</t>
  </si>
  <si>
    <t>RH. BRANDT</t>
  </si>
  <si>
    <t>Rheinmetall Brandt GmbH</t>
  </si>
  <si>
    <t>Stegerwaldstraße 5</t>
  </si>
  <si>
    <t>51427 Bergisch Gladbach</t>
  </si>
  <si>
    <t>company:</t>
  </si>
  <si>
    <t>ZIP, city</t>
  </si>
  <si>
    <t>state:</t>
  </si>
  <si>
    <t>Juanmari.galiano@es.rheinmetall.com</t>
  </si>
  <si>
    <t>andrea.senst@de.rheinmetall.com</t>
  </si>
  <si>
    <t>annika.graefe@de.rheinmetall.com</t>
  </si>
  <si>
    <t>Hunter.sun@cn.rheinmetall.com</t>
  </si>
  <si>
    <t>davide.giovannelli@it.rheinmetall.com</t>
  </si>
  <si>
    <t xml:space="preserve">dadasaheb.agale@in.rheinmetall.com </t>
  </si>
  <si>
    <t>ulirch.biedermann@de.rheinmetall.com</t>
  </si>
  <si>
    <t>zorro.zuo@cn.rheinmetall.com</t>
  </si>
  <si>
    <t>tomas.planik@cz.rheinmetall.com</t>
  </si>
  <si>
    <t>return transport responsibillty (if appl.):</t>
  </si>
  <si>
    <t>SAP Nr.:</t>
  </si>
  <si>
    <t>1 + 1</t>
  </si>
  <si>
    <t>1 + 2</t>
  </si>
  <si>
    <t>1 + 3</t>
  </si>
  <si>
    <t>up to 300 x 200 x 150</t>
  </si>
  <si>
    <t>over 300 x 200 x 150</t>
  </si>
  <si>
    <t>up to 400 x 300 x 150</t>
  </si>
  <si>
    <t>over 400 x 300 x 150</t>
  </si>
  <si>
    <t>up to 600 x 400 x 150</t>
  </si>
  <si>
    <t>over 600 x 400 x 150</t>
  </si>
  <si>
    <t>up to 800 x 600 x 1000</t>
  </si>
  <si>
    <t>up to 1200 x 800 x 600</t>
  </si>
  <si>
    <t>up to 1200 x 800 x 1000</t>
  </si>
  <si>
    <t>over 1200 x 800 x 1000</t>
  </si>
  <si>
    <t>cca 1140 x 980 x any</t>
  </si>
  <si>
    <t>over 1200 x 1000 x 600</t>
  </si>
  <si>
    <t>tare weight (kg)</t>
  </si>
  <si>
    <t>packaging weight (kg):</t>
  </si>
  <si>
    <t>choose "OTHERS" and specify the packaging in field "ADDITIONAL COMMENTS" under all packaging items.</t>
  </si>
  <si>
    <t>Fill all the data manually with company name, address and responsible contact person for packaging.</t>
  </si>
  <si>
    <t>Fill in only the first field, choose the recipient plant, the rest is filled in automatically.</t>
  </si>
  <si>
    <t>Fill in the "packaging type", choose from the menu of standard packaging. In case of special packaging,</t>
  </si>
  <si>
    <t>Fill in all the data for all packaging in the inner packaging (bags, cardboards, dividers etc...), fill in always</t>
  </si>
  <si>
    <t>the quantity and weight as it will calculate the overall weight properly.</t>
  </si>
  <si>
    <t>Fill in this field with picture(s) and photo(s) with visible inside arrangement.</t>
  </si>
  <si>
    <t>Fill in all the part information information manually. With the photo or 3D sketch of the part.</t>
  </si>
  <si>
    <t>Automatically calculated fields - overall dimension and overall weight of the small packaging unit.</t>
  </si>
  <si>
    <t>This section is for the main pallet base (or pallet box, gitterbox etc.).</t>
  </si>
  <si>
    <t>This section is for the main packaging type as KLT or small box.</t>
  </si>
  <si>
    <t>Fill in all the data for all packaging in the inner packaging (lids, straps, etc...), fill in always the quantity and</t>
  </si>
  <si>
    <t>weight as it will calculate the overall weight properly.</t>
  </si>
  <si>
    <t>Fill in this field with picture(s) and photo(s) with complete pallet unit.</t>
  </si>
  <si>
    <t>Automatically calculated fields - overall weight of the small packaging unit.</t>
  </si>
  <si>
    <t>Always to be filled manually - the overall pallete dimensions!!</t>
  </si>
  <si>
    <t>Additional comments about another packaging requirements (pallet orientation, fragile goods, not</t>
  </si>
  <si>
    <t>fulled box (not stack) or specifiy the packaging type in case it is not the standard packaging</t>
  </si>
  <si>
    <t>Fill in manually the price for every packaging item, calculated in the piece price of one part.</t>
  </si>
  <si>
    <t xml:space="preserve">The blue fields are filled in automatically based on the items filled in in packaging sections, the </t>
  </si>
  <si>
    <t>overall amount will be caluclated as a sum of all the items. This price will be considered as offical</t>
  </si>
  <si>
    <t>piece price for the part.</t>
  </si>
  <si>
    <t xml:space="preserve">Fill in manually all the transport information, choose the stackability from the menu list. </t>
  </si>
  <si>
    <t>Customer and supplier approval with signature, date and company stamp.</t>
  </si>
  <si>
    <t>olaf.settels@de.rheinmetall.com</t>
  </si>
  <si>
    <t>TRAY / BLISTER</t>
  </si>
  <si>
    <t>blister</t>
  </si>
  <si>
    <t>Blue fields are automatically filled in. Only in case you choose "TRAY" or "OTHERS", fill in the weight and dimension.</t>
  </si>
  <si>
    <t>Cesar.Rojas@rheinmetall-americas.com</t>
  </si>
  <si>
    <t>sophie.martin@fr.rheinmetall.com</t>
  </si>
  <si>
    <t>company location:</t>
  </si>
  <si>
    <t xml:space="preserve">lucila.boschiero@br.rheinmetall.com </t>
  </si>
  <si>
    <t>material specification: *</t>
  </si>
  <si>
    <t>* packaging specifications must include environmental requirements related to the type of material</t>
  </si>
  <si>
    <t>* packaging specifications must include environmental requirements related to the type of material !!!!</t>
  </si>
  <si>
    <t>Environmental requirements:</t>
  </si>
  <si>
    <t>DIRECTIVE (EU) 2018/852 OF THE EUROPEAN PARLIAMENT AND OF THE COUNCIL</t>
  </si>
  <si>
    <t>of 30 May 2018</t>
  </si>
  <si>
    <t>amending Directive 94/62/EC on packaging and packaging waste</t>
  </si>
  <si>
    <t>PP</t>
  </si>
  <si>
    <t>PS</t>
  </si>
  <si>
    <t>PVC</t>
  </si>
  <si>
    <t>HDPE</t>
  </si>
  <si>
    <t>PE</t>
  </si>
  <si>
    <t>CARDBOARD</t>
  </si>
  <si>
    <t>METAL</t>
  </si>
  <si>
    <t>OTHERS</t>
  </si>
  <si>
    <t>percentage of recycled material:*</t>
  </si>
  <si>
    <t>PET</t>
  </si>
  <si>
    <t>LDPE</t>
  </si>
  <si>
    <t>alternative</t>
  </si>
  <si>
    <t>serial</t>
  </si>
  <si>
    <t>usage type:</t>
  </si>
  <si>
    <t>valid to:</t>
  </si>
  <si>
    <t>version Nr:</t>
  </si>
  <si>
    <t>Supplier packaging data sheet</t>
  </si>
  <si>
    <t>FOUNTAIN INN</t>
  </si>
  <si>
    <t>Pierburg US, LLC</t>
  </si>
  <si>
    <t>5 Southchase Court</t>
  </si>
  <si>
    <t>Fountain Inn, SC 29644</t>
  </si>
  <si>
    <t>USA</t>
  </si>
  <si>
    <t>Nicolas.Wheeler@rheinmetall-americas.com</t>
  </si>
  <si>
    <t>PACKAGING PIECE PRICE (1 PC)             EUR          USD</t>
  </si>
  <si>
    <t>Pierburg Pump Technology France SARL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</si>
</sst>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b/>
      <sz val="18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sz val="9"/>
      <color theme="1"/>
      <name val="Trebuchet MS"/>
      <family val="2"/>
      <charset val="238"/>
    </font>
    <font>
      <sz val="8"/>
      <color theme="0"/>
      <name val="Calibri"/>
      <family val="2"/>
      <charset val="238"/>
      <scheme val="minor"/>
    </font>
    <font>
      <b/>
      <sz val="8"/>
      <color theme="1"/>
      <name val="Trebuchet MS"/>
      <family val="2"/>
      <charset val="238"/>
    </font>
    <font>
      <sz val="8"/>
      <color theme="1"/>
      <name val="Calibri"/>
      <family val="2"/>
      <charset val="238"/>
      <scheme val="minor"/>
    </font>
    <font>
      <sz val="5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9"/>
      <color theme="5" tint="-0.249977111117893"/>
      <name val="Tahoma"/>
      <family val="2"/>
      <charset val="238"/>
    </font>
    <font>
      <sz val="7"/>
      <color theme="1"/>
      <name val="Tahoma"/>
      <family val="2"/>
      <charset val="238"/>
    </font>
    <font>
      <sz val="9"/>
      <color rgb="FFC00000"/>
      <name val="Tahoma"/>
      <family val="2"/>
      <charset val="238"/>
    </font>
    <font>
      <b/>
      <sz val="9"/>
      <color rgb="FF333333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3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auto="1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auto="1"/>
      </right>
      <top style="dash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auto="1"/>
      </left>
      <right/>
      <top style="dotted">
        <color indexed="64"/>
      </top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auto="1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ck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7">
    <xf numFmtId="0" fontId="0" fillId="0" borderId="0" xfId="0"/>
    <xf numFmtId="0" fontId="1" fillId="2" borderId="0" xfId="0" applyFont="1" applyFill="1"/>
    <xf numFmtId="0" fontId="6" fillId="2" borderId="0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0" fillId="0" borderId="0" xfId="0" applyFill="1" applyBorder="1"/>
    <xf numFmtId="0" fontId="1" fillId="2" borderId="11" xfId="0" applyFont="1" applyFill="1" applyBorder="1"/>
    <xf numFmtId="0" fontId="1" fillId="2" borderId="0" xfId="0" applyFont="1" applyFill="1" applyBorder="1"/>
    <xf numFmtId="0" fontId="1" fillId="2" borderId="14" xfId="0" applyFont="1" applyFill="1" applyBorder="1" applyAlignment="1"/>
    <xf numFmtId="0" fontId="1" fillId="2" borderId="1" xfId="0" applyFont="1" applyFill="1" applyBorder="1" applyAlignment="1"/>
    <xf numFmtId="0" fontId="1" fillId="2" borderId="11" xfId="0" applyFont="1" applyFill="1" applyBorder="1" applyAlignment="1"/>
    <xf numFmtId="0" fontId="1" fillId="2" borderId="0" xfId="0" applyFont="1" applyFill="1" applyBorder="1" applyAlignment="1"/>
    <xf numFmtId="0" fontId="4" fillId="2" borderId="0" xfId="0" applyFont="1" applyFill="1" applyBorder="1"/>
    <xf numFmtId="0" fontId="1" fillId="2" borderId="14" xfId="0" applyFont="1" applyFill="1" applyBorder="1"/>
    <xf numFmtId="0" fontId="4" fillId="2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48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0" fillId="0" borderId="0" xfId="0" applyFont="1" applyFill="1" applyBorder="1"/>
    <xf numFmtId="0" fontId="0" fillId="0" borderId="0" xfId="0" applyFont="1"/>
    <xf numFmtId="0" fontId="9" fillId="2" borderId="58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 wrapText="1"/>
    </xf>
    <xf numFmtId="2" fontId="9" fillId="2" borderId="59" xfId="0" applyNumberFormat="1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2" fontId="9" fillId="2" borderId="60" xfId="0" applyNumberFormat="1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 wrapText="1"/>
    </xf>
    <xf numFmtId="2" fontId="9" fillId="2" borderId="61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2" borderId="58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 vertical="center"/>
    </xf>
    <xf numFmtId="0" fontId="11" fillId="2" borderId="58" xfId="0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0" fillId="0" borderId="0" xfId="0" applyFill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/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6" fillId="2" borderId="87" xfId="0" applyFont="1" applyFill="1" applyBorder="1" applyAlignment="1">
      <alignment vertical="center"/>
    </xf>
    <xf numFmtId="0" fontId="6" fillId="2" borderId="88" xfId="0" applyFont="1" applyFill="1" applyBorder="1" applyAlignment="1">
      <alignment vertical="center"/>
    </xf>
    <xf numFmtId="0" fontId="1" fillId="2" borderId="86" xfId="0" applyFont="1" applyFill="1" applyBorder="1" applyAlignment="1"/>
    <xf numFmtId="0" fontId="1" fillId="2" borderId="87" xfId="0" applyFont="1" applyFill="1" applyBorder="1" applyAlignment="1"/>
    <xf numFmtId="0" fontId="1" fillId="2" borderId="87" xfId="0" applyFont="1" applyFill="1" applyBorder="1"/>
    <xf numFmtId="0" fontId="1" fillId="2" borderId="93" xfId="0" applyFont="1" applyFill="1" applyBorder="1"/>
    <xf numFmtId="0" fontId="1" fillId="2" borderId="94" xfId="0" applyFont="1" applyFill="1" applyBorder="1" applyProtection="1">
      <protection locked="0"/>
    </xf>
    <xf numFmtId="0" fontId="1" fillId="2" borderId="95" xfId="0" applyFont="1" applyFill="1" applyBorder="1" applyProtection="1">
      <protection locked="0"/>
    </xf>
    <xf numFmtId="0" fontId="1" fillId="2" borderId="94" xfId="0" applyFont="1" applyFill="1" applyBorder="1"/>
    <xf numFmtId="0" fontId="1" fillId="2" borderId="96" xfId="0" applyFont="1" applyFill="1" applyBorder="1"/>
    <xf numFmtId="0" fontId="3" fillId="2" borderId="0" xfId="0" applyFont="1" applyFill="1"/>
    <xf numFmtId="0" fontId="15" fillId="2" borderId="0" xfId="0" applyFont="1" applyFill="1"/>
    <xf numFmtId="0" fontId="1" fillId="2" borderId="0" xfId="0" applyFont="1" applyFill="1" applyAlignment="1">
      <alignment vertical="center"/>
    </xf>
    <xf numFmtId="0" fontId="11" fillId="2" borderId="125" xfId="0" applyFont="1" applyFill="1" applyBorder="1" applyAlignment="1">
      <alignment horizontal="center" vertical="center" wrapText="1"/>
    </xf>
    <xf numFmtId="0" fontId="9" fillId="2" borderId="126" xfId="0" applyFont="1" applyFill="1" applyBorder="1" applyAlignment="1">
      <alignment horizontal="center" vertical="center" wrapText="1"/>
    </xf>
    <xf numFmtId="0" fontId="9" fillId="2" borderId="126" xfId="0" applyFont="1" applyFill="1" applyBorder="1" applyAlignment="1">
      <alignment horizontal="center" vertical="center"/>
    </xf>
    <xf numFmtId="0" fontId="17" fillId="2" borderId="0" xfId="0" applyFont="1" applyFill="1"/>
    <xf numFmtId="0" fontId="18" fillId="0" borderId="0" xfId="0" applyFont="1" applyAlignment="1">
      <alignment horizontal="left" vertical="center"/>
    </xf>
    <xf numFmtId="0" fontId="4" fillId="2" borderId="63" xfId="0" applyFont="1" applyFill="1" applyBorder="1" applyAlignment="1">
      <alignment vertical="center"/>
    </xf>
    <xf numFmtId="0" fontId="2" fillId="5" borderId="11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0" fontId="2" fillId="5" borderId="129" xfId="0" applyFont="1" applyFill="1" applyBorder="1" applyAlignment="1">
      <alignment vertical="center"/>
    </xf>
    <xf numFmtId="0" fontId="2" fillId="5" borderId="130" xfId="0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0" fontId="4" fillId="2" borderId="0" xfId="0" applyFont="1" applyFill="1"/>
    <xf numFmtId="0" fontId="4" fillId="2" borderId="42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4" borderId="127" xfId="0" applyFont="1" applyFill="1" applyBorder="1" applyAlignment="1">
      <alignment horizontal="center" vertical="center"/>
    </xf>
    <xf numFmtId="0" fontId="4" fillId="4" borderId="63" xfId="0" applyFont="1" applyFill="1" applyBorder="1" applyAlignment="1">
      <alignment horizontal="center" vertical="center"/>
    </xf>
    <xf numFmtId="0" fontId="4" fillId="4" borderId="128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2" borderId="124" xfId="0" applyFont="1" applyFill="1" applyBorder="1" applyAlignment="1">
      <alignment horizontal="center"/>
    </xf>
    <xf numFmtId="0" fontId="4" fillId="2" borderId="121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48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76" xfId="0" applyFont="1" applyFill="1" applyBorder="1" applyAlignment="1">
      <alignment horizontal="center" vertical="center" wrapText="1"/>
    </xf>
    <xf numFmtId="0" fontId="4" fillId="4" borderId="63" xfId="0" applyFont="1" applyFill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77" xfId="0" applyFont="1" applyFill="1" applyBorder="1" applyAlignment="1">
      <alignment horizontal="center" vertical="center" wrapText="1"/>
    </xf>
    <xf numFmtId="0" fontId="8" fillId="3" borderId="78" xfId="0" applyFont="1" applyFill="1" applyBorder="1" applyAlignment="1">
      <alignment horizontal="center" vertical="center" wrapText="1"/>
    </xf>
    <xf numFmtId="0" fontId="8" fillId="3" borderId="71" xfId="0" applyFont="1" applyFill="1" applyBorder="1" applyAlignment="1">
      <alignment horizontal="center" vertical="center" wrapText="1"/>
    </xf>
    <xf numFmtId="0" fontId="8" fillId="3" borderId="7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left" vertical="center"/>
    </xf>
    <xf numFmtId="0" fontId="4" fillId="4" borderId="29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4" borderId="100" xfId="0" applyFont="1" applyFill="1" applyBorder="1" applyAlignment="1">
      <alignment horizontal="left" vertical="center"/>
    </xf>
    <xf numFmtId="0" fontId="4" fillId="4" borderId="101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85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65" xfId="0" applyFont="1" applyFill="1" applyBorder="1" applyAlignment="1">
      <alignment horizontal="center" vertical="center" wrapText="1"/>
    </xf>
    <xf numFmtId="0" fontId="3" fillId="6" borderId="66" xfId="0" applyFont="1" applyFill="1" applyBorder="1" applyAlignment="1">
      <alignment horizontal="center" vertical="center" wrapText="1"/>
    </xf>
    <xf numFmtId="0" fontId="3" fillId="6" borderId="89" xfId="0" applyFont="1" applyFill="1" applyBorder="1" applyAlignment="1">
      <alignment horizontal="center" vertical="center" wrapText="1"/>
    </xf>
    <xf numFmtId="0" fontId="4" fillId="2" borderId="9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9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/>
    </xf>
    <xf numFmtId="0" fontId="4" fillId="2" borderId="73" xfId="0" applyFont="1" applyFill="1" applyBorder="1" applyAlignment="1">
      <alignment horizontal="center"/>
    </xf>
    <xf numFmtId="0" fontId="4" fillId="2" borderId="7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4" fillId="2" borderId="64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114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/>
    </xf>
    <xf numFmtId="0" fontId="4" fillId="2" borderId="79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101" xfId="0" applyFont="1" applyFill="1" applyBorder="1" applyAlignment="1">
      <alignment horizontal="center" vertical="center"/>
    </xf>
    <xf numFmtId="0" fontId="4" fillId="2" borderId="118" xfId="0" applyFont="1" applyFill="1" applyBorder="1" applyAlignment="1">
      <alignment horizontal="center"/>
    </xf>
    <xf numFmtId="0" fontId="4" fillId="2" borderId="119" xfId="0" applyFont="1" applyFill="1" applyBorder="1" applyAlignment="1">
      <alignment horizontal="center"/>
    </xf>
    <xf numFmtId="0" fontId="4" fillId="2" borderId="120" xfId="0" applyFont="1" applyFill="1" applyBorder="1" applyAlignment="1">
      <alignment horizontal="center"/>
    </xf>
    <xf numFmtId="0" fontId="4" fillId="2" borderId="122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 vertical="center"/>
    </xf>
    <xf numFmtId="0" fontId="4" fillId="4" borderId="111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/>
    </xf>
    <xf numFmtId="0" fontId="4" fillId="4" borderId="112" xfId="0" applyFont="1" applyFill="1" applyBorder="1" applyAlignment="1">
      <alignment horizontal="center"/>
    </xf>
    <xf numFmtId="0" fontId="4" fillId="4" borderId="50" xfId="0" applyFont="1" applyFill="1" applyBorder="1" applyAlignment="1">
      <alignment horizontal="center"/>
    </xf>
    <xf numFmtId="0" fontId="4" fillId="4" borderId="113" xfId="0" applyFont="1" applyFill="1" applyBorder="1" applyAlignment="1">
      <alignment horizontal="center"/>
    </xf>
    <xf numFmtId="0" fontId="7" fillId="3" borderId="100" xfId="0" applyFont="1" applyFill="1" applyBorder="1" applyAlignment="1">
      <alignment horizontal="center" vertical="center"/>
    </xf>
    <xf numFmtId="0" fontId="7" fillId="3" borderId="101" xfId="0" applyFont="1" applyFill="1" applyBorder="1" applyAlignment="1">
      <alignment horizontal="center" vertical="center"/>
    </xf>
    <xf numFmtId="0" fontId="7" fillId="3" borderId="103" xfId="0" applyFont="1" applyFill="1" applyBorder="1" applyAlignment="1">
      <alignment horizontal="center" vertical="center"/>
    </xf>
    <xf numFmtId="0" fontId="7" fillId="3" borderId="104" xfId="0" applyFont="1" applyFill="1" applyBorder="1" applyAlignment="1">
      <alignment horizontal="center" vertical="center"/>
    </xf>
    <xf numFmtId="0" fontId="7" fillId="3" borderId="106" xfId="0" applyFont="1" applyFill="1" applyBorder="1" applyAlignment="1">
      <alignment horizontal="center" vertical="center"/>
    </xf>
    <xf numFmtId="0" fontId="7" fillId="3" borderId="107" xfId="0" applyFont="1" applyFill="1" applyBorder="1" applyAlignment="1">
      <alignment horizontal="center" vertical="center"/>
    </xf>
    <xf numFmtId="0" fontId="7" fillId="3" borderId="102" xfId="0" applyFont="1" applyFill="1" applyBorder="1" applyAlignment="1">
      <alignment horizontal="center" vertical="center"/>
    </xf>
    <xf numFmtId="0" fontId="7" fillId="3" borderId="105" xfId="0" applyFont="1" applyFill="1" applyBorder="1" applyAlignment="1">
      <alignment horizontal="center" vertical="center"/>
    </xf>
    <xf numFmtId="0" fontId="7" fillId="3" borderId="10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3" borderId="42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4" fillId="4" borderId="97" xfId="0" applyFont="1" applyFill="1" applyBorder="1" applyAlignment="1">
      <alignment horizontal="left" vertical="center"/>
    </xf>
    <xf numFmtId="0" fontId="4" fillId="4" borderId="98" xfId="0" applyFont="1" applyFill="1" applyBorder="1" applyAlignment="1">
      <alignment horizontal="left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31" xfId="0" applyFont="1" applyFill="1" applyBorder="1" applyAlignment="1">
      <alignment horizontal="center" vertical="center"/>
    </xf>
    <xf numFmtId="0" fontId="3" fillId="2" borderId="132" xfId="0" applyFont="1" applyFill="1" applyBorder="1" applyAlignment="1">
      <alignment horizontal="center" vertical="center"/>
    </xf>
    <xf numFmtId="0" fontId="3" fillId="2" borderId="133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left" vertical="center"/>
    </xf>
    <xf numFmtId="0" fontId="4" fillId="4" borderId="37" xfId="0" applyFont="1" applyFill="1" applyBorder="1" applyAlignment="1">
      <alignment horizontal="left" vertical="center"/>
    </xf>
    <xf numFmtId="0" fontId="4" fillId="4" borderId="51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left" vertical="center"/>
    </xf>
    <xf numFmtId="0" fontId="4" fillId="4" borderId="40" xfId="0" applyFont="1" applyFill="1" applyBorder="1" applyAlignment="1">
      <alignment horizontal="left" vertical="center"/>
    </xf>
    <xf numFmtId="0" fontId="4" fillId="4" borderId="57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4" fillId="4" borderId="50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85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3" xfId="0" applyFont="1" applyFill="1" applyBorder="1" applyAlignment="1">
      <alignment horizontal="left" vertical="center"/>
    </xf>
    <xf numFmtId="0" fontId="4" fillId="4" borderId="56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/>
    </xf>
    <xf numFmtId="0" fontId="4" fillId="4" borderId="23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vertical="center"/>
    </xf>
    <xf numFmtId="0" fontId="13" fillId="3" borderId="29" xfId="0" applyFont="1" applyFill="1" applyBorder="1" applyAlignment="1">
      <alignment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left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vertical="center"/>
    </xf>
    <xf numFmtId="0" fontId="13" fillId="3" borderId="20" xfId="0" applyFont="1" applyFill="1" applyBorder="1" applyAlignment="1">
      <alignment vertical="center"/>
    </xf>
    <xf numFmtId="0" fontId="13" fillId="3" borderId="20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vertical="center"/>
    </xf>
    <xf numFmtId="0" fontId="13" fillId="3" borderId="23" xfId="0" applyFont="1" applyFill="1" applyBorder="1" applyAlignment="1">
      <alignment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left" vertical="center"/>
    </xf>
    <xf numFmtId="0" fontId="4" fillId="4" borderId="4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3" borderId="109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87" xfId="0" applyFont="1" applyFill="1" applyBorder="1" applyAlignment="1">
      <alignment horizontal="center" vertical="center"/>
    </xf>
    <xf numFmtId="0" fontId="7" fillId="3" borderId="110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88" xfId="0" applyFont="1" applyFill="1" applyBorder="1" applyAlignment="1">
      <alignment horizontal="center" vertical="center"/>
    </xf>
    <xf numFmtId="0" fontId="4" fillId="2" borderId="123" xfId="0" applyFont="1" applyFill="1" applyBorder="1" applyAlignment="1">
      <alignment horizontal="center" vertical="center"/>
    </xf>
    <xf numFmtId="0" fontId="5" fillId="6" borderId="115" xfId="0" applyFont="1" applyFill="1" applyBorder="1" applyAlignment="1">
      <alignment horizontal="center" vertical="center"/>
    </xf>
    <xf numFmtId="0" fontId="5" fillId="6" borderId="116" xfId="0" applyFont="1" applyFill="1" applyBorder="1" applyAlignment="1">
      <alignment horizontal="center" vertical="center"/>
    </xf>
    <xf numFmtId="0" fontId="5" fillId="6" borderId="117" xfId="0" applyFont="1" applyFill="1" applyBorder="1" applyAlignment="1">
      <alignment horizontal="center" vertical="center"/>
    </xf>
    <xf numFmtId="0" fontId="4" fillId="2" borderId="137" xfId="0" applyFont="1" applyFill="1" applyBorder="1" applyAlignment="1">
      <alignment horizontal="center" vertical="center"/>
    </xf>
    <xf numFmtId="0" fontId="4" fillId="2" borderId="135" xfId="0" applyFont="1" applyFill="1" applyBorder="1" applyAlignment="1">
      <alignment horizontal="center" vertical="center"/>
    </xf>
    <xf numFmtId="0" fontId="4" fillId="2" borderId="136" xfId="0" applyFont="1" applyFill="1" applyBorder="1" applyAlignment="1">
      <alignment horizontal="center" vertical="center"/>
    </xf>
    <xf numFmtId="0" fontId="8" fillId="5" borderId="13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4" fillId="5" borderId="130" xfId="0" applyFont="1" applyFill="1" applyBorder="1" applyAlignment="1">
      <alignment horizontal="right" vertical="center"/>
    </xf>
    <xf numFmtId="0" fontId="4" fillId="5" borderId="0" xfId="0" applyFont="1" applyFill="1" applyBorder="1" applyAlignment="1">
      <alignment horizontal="right" vertical="center"/>
    </xf>
    <xf numFmtId="0" fontId="4" fillId="2" borderId="131" xfId="0" applyFont="1" applyFill="1" applyBorder="1" applyAlignment="1">
      <alignment horizontal="center" vertical="center"/>
    </xf>
    <xf numFmtId="0" fontId="4" fillId="2" borderId="132" xfId="0" applyFont="1" applyFill="1" applyBorder="1" applyAlignment="1">
      <alignment horizontal="center" vertical="center"/>
    </xf>
    <xf numFmtId="0" fontId="4" fillId="2" borderId="13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78" xfId="0" applyFont="1" applyFill="1" applyBorder="1" applyAlignment="1">
      <alignment horizontal="center" vertical="center" wrapText="1"/>
    </xf>
    <xf numFmtId="0" fontId="8" fillId="2" borderId="71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0" fontId="5" fillId="3" borderId="81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left" vertical="center"/>
    </xf>
    <xf numFmtId="0" fontId="14" fillId="2" borderId="45" xfId="0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99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2" fillId="5" borderId="82" xfId="0" applyFont="1" applyFill="1" applyBorder="1" applyAlignment="1">
      <alignment horizontal="center" vertical="center"/>
    </xf>
    <xf numFmtId="0" fontId="2" fillId="5" borderId="83" xfId="0" applyFont="1" applyFill="1" applyBorder="1" applyAlignment="1">
      <alignment horizontal="center" vertical="center"/>
    </xf>
    <xf numFmtId="0" fontId="2" fillId="5" borderId="8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FEE6"/>
      <color rgb="FF3A604B"/>
      <color rgb="FFD905CA"/>
      <color rgb="FFFE409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51472</xdr:colOff>
      <xdr:row>0</xdr:row>
      <xdr:rowOff>0</xdr:rowOff>
    </xdr:from>
    <xdr:to>
      <xdr:col>10</xdr:col>
      <xdr:colOff>66440</xdr:colOff>
      <xdr:row>3</xdr:row>
      <xdr:rowOff>19819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711" y="0"/>
          <a:ext cx="1133120" cy="44223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68</xdr:row>
          <xdr:rowOff>0</xdr:rowOff>
        </xdr:from>
        <xdr:to>
          <xdr:col>24</xdr:col>
          <xdr:colOff>47625</xdr:colOff>
          <xdr:row>69</xdr:row>
          <xdr:rowOff>19050</xdr:rowOff>
        </xdr:to>
        <xdr:sp macro="" textlink="">
          <xdr:nvSpPr>
            <xdr:cNvPr id="1030" name="CheckBox1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68</xdr:row>
          <xdr:rowOff>0</xdr:rowOff>
        </xdr:from>
        <xdr:to>
          <xdr:col>28</xdr:col>
          <xdr:colOff>114300</xdr:colOff>
          <xdr:row>69</xdr:row>
          <xdr:rowOff>19050</xdr:rowOff>
        </xdr:to>
        <xdr:sp macro="" textlink="">
          <xdr:nvSpPr>
            <xdr:cNvPr id="1032" name="CheckBox2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1013460</xdr:colOff>
      <xdr:row>45</xdr:row>
      <xdr:rowOff>274320</xdr:rowOff>
    </xdr:from>
    <xdr:to>
      <xdr:col>0</xdr:col>
      <xdr:colOff>1013460</xdr:colOff>
      <xdr:row>45</xdr:row>
      <xdr:rowOff>407670</xdr:rowOff>
    </xdr:to>
    <xdr:cxnSp macro="">
      <xdr:nvCxnSpPr>
        <xdr:cNvPr id="2" name="Přímá spojnice se šipkou 1"/>
        <xdr:cNvCxnSpPr/>
      </xdr:nvCxnSpPr>
      <xdr:spPr>
        <a:xfrm>
          <a:off x="1013460" y="78287880"/>
          <a:ext cx="0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1021080</xdr:colOff>
      <xdr:row>46</xdr:row>
      <xdr:rowOff>251460</xdr:rowOff>
    </xdr:from>
    <xdr:to>
      <xdr:col>0</xdr:col>
      <xdr:colOff>1023461</xdr:colOff>
      <xdr:row>46</xdr:row>
      <xdr:rowOff>389573</xdr:rowOff>
    </xdr:to>
    <xdr:cxnSp macro="">
      <xdr:nvCxnSpPr>
        <xdr:cNvPr id="3" name="Přímá spojnice se šipkou 2"/>
        <xdr:cNvCxnSpPr/>
      </xdr:nvCxnSpPr>
      <xdr:spPr>
        <a:xfrm flipV="1">
          <a:off x="1021080" y="78767940"/>
          <a:ext cx="2381" cy="138113"/>
        </a:xfrm>
        <a:prstGeom prst="straightConnector1">
          <a:avLst/>
        </a:prstGeom>
        <a:ln>
          <a:solidFill>
            <a:srgbClr val="FFC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1013460</xdr:colOff>
      <xdr:row>47</xdr:row>
      <xdr:rowOff>274320</xdr:rowOff>
    </xdr:from>
    <xdr:to>
      <xdr:col>0</xdr:col>
      <xdr:colOff>1013460</xdr:colOff>
      <xdr:row>47</xdr:row>
      <xdr:rowOff>407670</xdr:rowOff>
    </xdr:to>
    <xdr:cxnSp macro="">
      <xdr:nvCxnSpPr>
        <xdr:cNvPr id="4" name="Přímá spojnice se šipkou 3"/>
        <xdr:cNvCxnSpPr/>
      </xdr:nvCxnSpPr>
      <xdr:spPr>
        <a:xfrm>
          <a:off x="1013460" y="79293720"/>
          <a:ext cx="0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1013460</xdr:colOff>
      <xdr:row>49</xdr:row>
      <xdr:rowOff>274320</xdr:rowOff>
    </xdr:from>
    <xdr:to>
      <xdr:col>0</xdr:col>
      <xdr:colOff>1013460</xdr:colOff>
      <xdr:row>49</xdr:row>
      <xdr:rowOff>407670</xdr:rowOff>
    </xdr:to>
    <xdr:cxnSp macro="">
      <xdr:nvCxnSpPr>
        <xdr:cNvPr id="5" name="Přímá spojnice se šipkou 4"/>
        <xdr:cNvCxnSpPr/>
      </xdr:nvCxnSpPr>
      <xdr:spPr>
        <a:xfrm>
          <a:off x="1013460" y="80299560"/>
          <a:ext cx="0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1013460</xdr:colOff>
      <xdr:row>54</xdr:row>
      <xdr:rowOff>274320</xdr:rowOff>
    </xdr:from>
    <xdr:to>
      <xdr:col>0</xdr:col>
      <xdr:colOff>1013460</xdr:colOff>
      <xdr:row>54</xdr:row>
      <xdr:rowOff>407670</xdr:rowOff>
    </xdr:to>
    <xdr:cxnSp macro="">
      <xdr:nvCxnSpPr>
        <xdr:cNvPr id="6" name="Přímá spojnice se šipkou 5"/>
        <xdr:cNvCxnSpPr/>
      </xdr:nvCxnSpPr>
      <xdr:spPr>
        <a:xfrm>
          <a:off x="1013460" y="81305400"/>
          <a:ext cx="0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1021080</xdr:colOff>
      <xdr:row>48</xdr:row>
      <xdr:rowOff>251460</xdr:rowOff>
    </xdr:from>
    <xdr:to>
      <xdr:col>0</xdr:col>
      <xdr:colOff>1023461</xdr:colOff>
      <xdr:row>48</xdr:row>
      <xdr:rowOff>389573</xdr:rowOff>
    </xdr:to>
    <xdr:cxnSp macro="">
      <xdr:nvCxnSpPr>
        <xdr:cNvPr id="7" name="Přímá spojnice se šipkou 6"/>
        <xdr:cNvCxnSpPr/>
      </xdr:nvCxnSpPr>
      <xdr:spPr>
        <a:xfrm flipV="1">
          <a:off x="1021080" y="79773780"/>
          <a:ext cx="2381" cy="138113"/>
        </a:xfrm>
        <a:prstGeom prst="straightConnector1">
          <a:avLst/>
        </a:prstGeom>
        <a:ln>
          <a:solidFill>
            <a:srgbClr val="FFC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1021080</xdr:colOff>
      <xdr:row>50</xdr:row>
      <xdr:rowOff>251460</xdr:rowOff>
    </xdr:from>
    <xdr:to>
      <xdr:col>0</xdr:col>
      <xdr:colOff>1023461</xdr:colOff>
      <xdr:row>50</xdr:row>
      <xdr:rowOff>389573</xdr:rowOff>
    </xdr:to>
    <xdr:cxnSp macro="">
      <xdr:nvCxnSpPr>
        <xdr:cNvPr id="8" name="Přímá spojnice se šipkou 7"/>
        <xdr:cNvCxnSpPr/>
      </xdr:nvCxnSpPr>
      <xdr:spPr>
        <a:xfrm flipV="1">
          <a:off x="1021080" y="80779620"/>
          <a:ext cx="2381" cy="138113"/>
        </a:xfrm>
        <a:prstGeom prst="straightConnector1">
          <a:avLst/>
        </a:prstGeom>
        <a:ln>
          <a:solidFill>
            <a:srgbClr val="FFC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1013460</xdr:colOff>
      <xdr:row>55</xdr:row>
      <xdr:rowOff>243840</xdr:rowOff>
    </xdr:from>
    <xdr:to>
      <xdr:col>0</xdr:col>
      <xdr:colOff>1013460</xdr:colOff>
      <xdr:row>55</xdr:row>
      <xdr:rowOff>377190</xdr:rowOff>
    </xdr:to>
    <xdr:cxnSp macro="">
      <xdr:nvCxnSpPr>
        <xdr:cNvPr id="9" name="Přímá spojnice se šipkou 8"/>
        <xdr:cNvCxnSpPr/>
      </xdr:nvCxnSpPr>
      <xdr:spPr>
        <a:xfrm>
          <a:off x="1013460" y="81777840"/>
          <a:ext cx="0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1013460</xdr:colOff>
      <xdr:row>57</xdr:row>
      <xdr:rowOff>236220</xdr:rowOff>
    </xdr:from>
    <xdr:to>
      <xdr:col>0</xdr:col>
      <xdr:colOff>1015841</xdr:colOff>
      <xdr:row>57</xdr:row>
      <xdr:rowOff>374333</xdr:rowOff>
    </xdr:to>
    <xdr:cxnSp macro="">
      <xdr:nvCxnSpPr>
        <xdr:cNvPr id="10" name="Přímá spojnice se šipkou 9"/>
        <xdr:cNvCxnSpPr/>
      </xdr:nvCxnSpPr>
      <xdr:spPr>
        <a:xfrm flipV="1">
          <a:off x="1013460" y="82791300"/>
          <a:ext cx="2381" cy="138113"/>
        </a:xfrm>
        <a:prstGeom prst="straightConnector1">
          <a:avLst/>
        </a:prstGeom>
        <a:ln>
          <a:solidFill>
            <a:srgbClr val="FFC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1021080</xdr:colOff>
      <xdr:row>59</xdr:row>
      <xdr:rowOff>213360</xdr:rowOff>
    </xdr:from>
    <xdr:to>
      <xdr:col>0</xdr:col>
      <xdr:colOff>1023461</xdr:colOff>
      <xdr:row>59</xdr:row>
      <xdr:rowOff>351473</xdr:rowOff>
    </xdr:to>
    <xdr:cxnSp macro="">
      <xdr:nvCxnSpPr>
        <xdr:cNvPr id="11" name="Přímá spojnice se šipkou 10"/>
        <xdr:cNvCxnSpPr/>
      </xdr:nvCxnSpPr>
      <xdr:spPr>
        <a:xfrm flipV="1">
          <a:off x="1021080" y="83774280"/>
          <a:ext cx="2381" cy="138113"/>
        </a:xfrm>
        <a:prstGeom prst="straightConnector1">
          <a:avLst/>
        </a:prstGeom>
        <a:ln>
          <a:solidFill>
            <a:srgbClr val="FFC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1013460</xdr:colOff>
      <xdr:row>56</xdr:row>
      <xdr:rowOff>243840</xdr:rowOff>
    </xdr:from>
    <xdr:to>
      <xdr:col>0</xdr:col>
      <xdr:colOff>1013460</xdr:colOff>
      <xdr:row>56</xdr:row>
      <xdr:rowOff>377190</xdr:rowOff>
    </xdr:to>
    <xdr:cxnSp macro="">
      <xdr:nvCxnSpPr>
        <xdr:cNvPr id="12" name="Přímá spojnice se šipkou 11"/>
        <xdr:cNvCxnSpPr/>
      </xdr:nvCxnSpPr>
      <xdr:spPr>
        <a:xfrm>
          <a:off x="1013460" y="82288380"/>
          <a:ext cx="0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68036</xdr:colOff>
      <xdr:row>0</xdr:row>
      <xdr:rowOff>1</xdr:rowOff>
    </xdr:from>
    <xdr:to>
      <xdr:col>56</xdr:col>
      <xdr:colOff>38100</xdr:colOff>
      <xdr:row>0</xdr:row>
      <xdr:rowOff>419101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836" y="1"/>
          <a:ext cx="1113064" cy="419100"/>
        </a:xfrm>
        <a:prstGeom prst="rect">
          <a:avLst/>
        </a:prstGeom>
      </xdr:spPr>
    </xdr:pic>
    <xdr:clientData/>
  </xdr:twoCellAnchor>
  <xdr:twoCellAnchor>
    <xdr:from>
      <xdr:col>8</xdr:col>
      <xdr:colOff>28576</xdr:colOff>
      <xdr:row>0</xdr:row>
      <xdr:rowOff>438150</xdr:rowOff>
    </xdr:from>
    <xdr:to>
      <xdr:col>30</xdr:col>
      <xdr:colOff>9526</xdr:colOff>
      <xdr:row>8</xdr:row>
      <xdr:rowOff>0</xdr:rowOff>
    </xdr:to>
    <xdr:sp macro="" textlink="">
      <xdr:nvSpPr>
        <xdr:cNvPr id="3" name="Zaoblený obdélník 2"/>
        <xdr:cNvSpPr/>
      </xdr:nvSpPr>
      <xdr:spPr>
        <a:xfrm>
          <a:off x="942976" y="438150"/>
          <a:ext cx="2495550" cy="885825"/>
        </a:xfrm>
        <a:prstGeom prst="roundRect">
          <a:avLst/>
        </a:prstGeom>
        <a:noFill/>
        <a:ln w="5715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30</xdr:col>
      <xdr:colOff>0</xdr:colOff>
      <xdr:row>0</xdr:row>
      <xdr:rowOff>304800</xdr:rowOff>
    </xdr:from>
    <xdr:to>
      <xdr:col>59</xdr:col>
      <xdr:colOff>85725</xdr:colOff>
      <xdr:row>0</xdr:row>
      <xdr:rowOff>438150</xdr:rowOff>
    </xdr:to>
    <xdr:cxnSp macro="">
      <xdr:nvCxnSpPr>
        <xdr:cNvPr id="5" name="Přímá spojnice se šipkou 4"/>
        <xdr:cNvCxnSpPr/>
      </xdr:nvCxnSpPr>
      <xdr:spPr>
        <a:xfrm flipV="1">
          <a:off x="3429000" y="304800"/>
          <a:ext cx="3400425" cy="133350"/>
        </a:xfrm>
        <a:prstGeom prst="straightConnector1">
          <a:avLst/>
        </a:prstGeom>
        <a:ln w="1905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38101</xdr:colOff>
      <xdr:row>8</xdr:row>
      <xdr:rowOff>19050</xdr:rowOff>
    </xdr:from>
    <xdr:to>
      <xdr:col>30</xdr:col>
      <xdr:colOff>19051</xdr:colOff>
      <xdr:row>14</xdr:row>
      <xdr:rowOff>114300</xdr:rowOff>
    </xdr:to>
    <xdr:sp macro="" textlink="">
      <xdr:nvSpPr>
        <xdr:cNvPr id="7" name="Zaoblený obdélník 6"/>
        <xdr:cNvSpPr/>
      </xdr:nvSpPr>
      <xdr:spPr>
        <a:xfrm>
          <a:off x="952501" y="1343025"/>
          <a:ext cx="2495550" cy="838200"/>
        </a:xfrm>
        <a:prstGeom prst="roundRect">
          <a:avLst/>
        </a:prstGeom>
        <a:noFill/>
        <a:ln w="5715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30</xdr:col>
      <xdr:colOff>9525</xdr:colOff>
      <xdr:row>7</xdr:row>
      <xdr:rowOff>19050</xdr:rowOff>
    </xdr:from>
    <xdr:to>
      <xdr:col>59</xdr:col>
      <xdr:colOff>95250</xdr:colOff>
      <xdr:row>8</xdr:row>
      <xdr:rowOff>28575</xdr:rowOff>
    </xdr:to>
    <xdr:cxnSp macro="">
      <xdr:nvCxnSpPr>
        <xdr:cNvPr id="8" name="Přímá spojnice se šipkou 7"/>
        <xdr:cNvCxnSpPr/>
      </xdr:nvCxnSpPr>
      <xdr:spPr>
        <a:xfrm flipV="1">
          <a:off x="3438525" y="1219200"/>
          <a:ext cx="3400425" cy="133350"/>
        </a:xfrm>
        <a:prstGeom prst="straightConnector1">
          <a:avLst/>
        </a:prstGeom>
        <a:ln w="1905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57149</xdr:colOff>
      <xdr:row>0</xdr:row>
      <xdr:rowOff>447675</xdr:rowOff>
    </xdr:from>
    <xdr:to>
      <xdr:col>57</xdr:col>
      <xdr:colOff>19050</xdr:colOff>
      <xdr:row>14</xdr:row>
      <xdr:rowOff>85725</xdr:rowOff>
    </xdr:to>
    <xdr:sp macro="" textlink="">
      <xdr:nvSpPr>
        <xdr:cNvPr id="9" name="Zaoblený obdélník 8"/>
        <xdr:cNvSpPr/>
      </xdr:nvSpPr>
      <xdr:spPr>
        <a:xfrm>
          <a:off x="3486149" y="447675"/>
          <a:ext cx="3048001" cy="1704975"/>
        </a:xfrm>
        <a:prstGeom prst="roundRect">
          <a:avLst/>
        </a:prstGeom>
        <a:noFill/>
        <a:ln w="571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57</xdr:col>
      <xdr:colOff>57150</xdr:colOff>
      <xdr:row>12</xdr:row>
      <xdr:rowOff>0</xdr:rowOff>
    </xdr:from>
    <xdr:to>
      <xdr:col>60</xdr:col>
      <xdr:colOff>47625</xdr:colOff>
      <xdr:row>12</xdr:row>
      <xdr:rowOff>38100</xdr:rowOff>
    </xdr:to>
    <xdr:cxnSp macro="">
      <xdr:nvCxnSpPr>
        <xdr:cNvPr id="10" name="Přímá spojnice se šipkou 9"/>
        <xdr:cNvCxnSpPr/>
      </xdr:nvCxnSpPr>
      <xdr:spPr>
        <a:xfrm>
          <a:off x="6572250" y="1819275"/>
          <a:ext cx="333375" cy="3810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14</xdr:row>
      <xdr:rowOff>123824</xdr:rowOff>
    </xdr:from>
    <xdr:to>
      <xdr:col>30</xdr:col>
      <xdr:colOff>0</xdr:colOff>
      <xdr:row>24</xdr:row>
      <xdr:rowOff>19050</xdr:rowOff>
    </xdr:to>
    <xdr:sp macro="" textlink="">
      <xdr:nvSpPr>
        <xdr:cNvPr id="12" name="Zaoblený obdélník 11"/>
        <xdr:cNvSpPr/>
      </xdr:nvSpPr>
      <xdr:spPr>
        <a:xfrm>
          <a:off x="28575" y="2190749"/>
          <a:ext cx="3400425" cy="1133476"/>
        </a:xfrm>
        <a:prstGeom prst="roundRect">
          <a:avLst/>
        </a:prstGeom>
        <a:noFill/>
        <a:ln w="571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30</xdr:col>
      <xdr:colOff>47625</xdr:colOff>
      <xdr:row>18</xdr:row>
      <xdr:rowOff>76200</xdr:rowOff>
    </xdr:from>
    <xdr:to>
      <xdr:col>60</xdr:col>
      <xdr:colOff>19050</xdr:colOff>
      <xdr:row>19</xdr:row>
      <xdr:rowOff>85725</xdr:rowOff>
    </xdr:to>
    <xdr:cxnSp macro="">
      <xdr:nvCxnSpPr>
        <xdr:cNvPr id="13" name="Přímá spojnice se šipkou 12"/>
        <xdr:cNvCxnSpPr/>
      </xdr:nvCxnSpPr>
      <xdr:spPr>
        <a:xfrm flipV="1">
          <a:off x="3476625" y="2638425"/>
          <a:ext cx="3400425" cy="133350"/>
        </a:xfrm>
        <a:prstGeom prst="straightConnector1">
          <a:avLst/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24</xdr:row>
      <xdr:rowOff>38100</xdr:rowOff>
    </xdr:from>
    <xdr:to>
      <xdr:col>30</xdr:col>
      <xdr:colOff>0</xdr:colOff>
      <xdr:row>41</xdr:row>
      <xdr:rowOff>95250</xdr:rowOff>
    </xdr:to>
    <xdr:sp macro="" textlink="">
      <xdr:nvSpPr>
        <xdr:cNvPr id="14" name="Zaoblený obdélník 13"/>
        <xdr:cNvSpPr/>
      </xdr:nvSpPr>
      <xdr:spPr>
        <a:xfrm>
          <a:off x="19050" y="3343275"/>
          <a:ext cx="3409950" cy="2162175"/>
        </a:xfrm>
        <a:prstGeom prst="roundRect">
          <a:avLst/>
        </a:prstGeom>
        <a:noFill/>
        <a:ln w="571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30</xdr:col>
      <xdr:colOff>19050</xdr:colOff>
      <xdr:row>28</xdr:row>
      <xdr:rowOff>66675</xdr:rowOff>
    </xdr:from>
    <xdr:to>
      <xdr:col>59</xdr:col>
      <xdr:colOff>104775</xdr:colOff>
      <xdr:row>29</xdr:row>
      <xdr:rowOff>76200</xdr:rowOff>
    </xdr:to>
    <xdr:cxnSp macro="">
      <xdr:nvCxnSpPr>
        <xdr:cNvPr id="15" name="Přímá spojnice se šipkou 14"/>
        <xdr:cNvCxnSpPr/>
      </xdr:nvCxnSpPr>
      <xdr:spPr>
        <a:xfrm flipV="1">
          <a:off x="3448050" y="3867150"/>
          <a:ext cx="3400425" cy="133350"/>
        </a:xfrm>
        <a:prstGeom prst="straightConnector1">
          <a:avLst/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47625</xdr:colOff>
      <xdr:row>15</xdr:row>
      <xdr:rowOff>9525</xdr:rowOff>
    </xdr:from>
    <xdr:to>
      <xdr:col>57</xdr:col>
      <xdr:colOff>19050</xdr:colOff>
      <xdr:row>37</xdr:row>
      <xdr:rowOff>95250</xdr:rowOff>
    </xdr:to>
    <xdr:sp macro="" textlink="">
      <xdr:nvSpPr>
        <xdr:cNvPr id="16" name="Zaoblený obdélník 15"/>
        <xdr:cNvSpPr/>
      </xdr:nvSpPr>
      <xdr:spPr>
        <a:xfrm>
          <a:off x="3476625" y="2200275"/>
          <a:ext cx="3057525" cy="2809875"/>
        </a:xfrm>
        <a:prstGeom prst="roundRect">
          <a:avLst>
            <a:gd name="adj" fmla="val 8334"/>
          </a:avLst>
        </a:prstGeom>
        <a:noFill/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57</xdr:col>
      <xdr:colOff>38100</xdr:colOff>
      <xdr:row>34</xdr:row>
      <xdr:rowOff>0</xdr:rowOff>
    </xdr:from>
    <xdr:to>
      <xdr:col>60</xdr:col>
      <xdr:colOff>38100</xdr:colOff>
      <xdr:row>34</xdr:row>
      <xdr:rowOff>47625</xdr:rowOff>
    </xdr:to>
    <xdr:cxnSp macro="">
      <xdr:nvCxnSpPr>
        <xdr:cNvPr id="17" name="Přímá spojnice se šipkou 16"/>
        <xdr:cNvCxnSpPr/>
      </xdr:nvCxnSpPr>
      <xdr:spPr>
        <a:xfrm>
          <a:off x="6553200" y="4543425"/>
          <a:ext cx="342900" cy="47625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19051</xdr:colOff>
      <xdr:row>38</xdr:row>
      <xdr:rowOff>9525</xdr:rowOff>
    </xdr:from>
    <xdr:to>
      <xdr:col>57</xdr:col>
      <xdr:colOff>28575</xdr:colOff>
      <xdr:row>41</xdr:row>
      <xdr:rowOff>114300</xdr:rowOff>
    </xdr:to>
    <xdr:sp macro="" textlink="">
      <xdr:nvSpPr>
        <xdr:cNvPr id="18" name="Zaoblený obdélník 17"/>
        <xdr:cNvSpPr/>
      </xdr:nvSpPr>
      <xdr:spPr>
        <a:xfrm>
          <a:off x="3448051" y="5048250"/>
          <a:ext cx="3095624" cy="476250"/>
        </a:xfrm>
        <a:prstGeom prst="roundRect">
          <a:avLst/>
        </a:prstGeom>
        <a:noFill/>
        <a:ln w="5715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92D050"/>
            </a:solidFill>
          </a:endParaRPr>
        </a:p>
      </xdr:txBody>
    </xdr:sp>
    <xdr:clientData/>
  </xdr:twoCellAnchor>
  <xdr:twoCellAnchor>
    <xdr:from>
      <xdr:col>57</xdr:col>
      <xdr:colOff>57150</xdr:colOff>
      <xdr:row>39</xdr:row>
      <xdr:rowOff>95250</xdr:rowOff>
    </xdr:from>
    <xdr:to>
      <xdr:col>60</xdr:col>
      <xdr:colOff>38100</xdr:colOff>
      <xdr:row>40</xdr:row>
      <xdr:rowOff>9525</xdr:rowOff>
    </xdr:to>
    <xdr:cxnSp macro="">
      <xdr:nvCxnSpPr>
        <xdr:cNvPr id="19" name="Přímá spojnice se šipkou 18"/>
        <xdr:cNvCxnSpPr/>
      </xdr:nvCxnSpPr>
      <xdr:spPr>
        <a:xfrm>
          <a:off x="6572250" y="5257800"/>
          <a:ext cx="323850" cy="38100"/>
        </a:xfrm>
        <a:prstGeom prst="straightConnector1">
          <a:avLst/>
        </a:prstGeom>
        <a:ln w="19050">
          <a:solidFill>
            <a:srgbClr val="92D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42</xdr:row>
      <xdr:rowOff>19049</xdr:rowOff>
    </xdr:from>
    <xdr:to>
      <xdr:col>29</xdr:col>
      <xdr:colOff>95250</xdr:colOff>
      <xdr:row>49</xdr:row>
      <xdr:rowOff>114300</xdr:rowOff>
    </xdr:to>
    <xdr:sp macro="" textlink="">
      <xdr:nvSpPr>
        <xdr:cNvPr id="20" name="Zaoblený obdélník 19"/>
        <xdr:cNvSpPr/>
      </xdr:nvSpPr>
      <xdr:spPr>
        <a:xfrm>
          <a:off x="9525" y="5553074"/>
          <a:ext cx="3400425" cy="962026"/>
        </a:xfrm>
        <a:prstGeom prst="round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30</xdr:col>
      <xdr:colOff>19050</xdr:colOff>
      <xdr:row>46</xdr:row>
      <xdr:rowOff>19050</xdr:rowOff>
    </xdr:from>
    <xdr:to>
      <xdr:col>59</xdr:col>
      <xdr:colOff>104775</xdr:colOff>
      <xdr:row>47</xdr:row>
      <xdr:rowOff>28575</xdr:rowOff>
    </xdr:to>
    <xdr:cxnSp macro="">
      <xdr:nvCxnSpPr>
        <xdr:cNvPr id="21" name="Přímá spojnice se šipkou 20"/>
        <xdr:cNvCxnSpPr/>
      </xdr:nvCxnSpPr>
      <xdr:spPr>
        <a:xfrm flipV="1">
          <a:off x="3448050" y="6048375"/>
          <a:ext cx="3400425" cy="133350"/>
        </a:xfrm>
        <a:prstGeom prst="straightConnector1">
          <a:avLst/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50</xdr:row>
      <xdr:rowOff>28576</xdr:rowOff>
    </xdr:from>
    <xdr:to>
      <xdr:col>29</xdr:col>
      <xdr:colOff>104775</xdr:colOff>
      <xdr:row>61</xdr:row>
      <xdr:rowOff>85725</xdr:rowOff>
    </xdr:to>
    <xdr:sp macro="" textlink="">
      <xdr:nvSpPr>
        <xdr:cNvPr id="22" name="Zaoblený obdélník 21"/>
        <xdr:cNvSpPr/>
      </xdr:nvSpPr>
      <xdr:spPr>
        <a:xfrm>
          <a:off x="9525" y="6553201"/>
          <a:ext cx="3409950" cy="1419224"/>
        </a:xfrm>
        <a:prstGeom prst="round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30</xdr:col>
      <xdr:colOff>28575</xdr:colOff>
      <xdr:row>51</xdr:row>
      <xdr:rowOff>104775</xdr:rowOff>
    </xdr:from>
    <xdr:to>
      <xdr:col>59</xdr:col>
      <xdr:colOff>76200</xdr:colOff>
      <xdr:row>56</xdr:row>
      <xdr:rowOff>66675</xdr:rowOff>
    </xdr:to>
    <xdr:cxnSp macro="">
      <xdr:nvCxnSpPr>
        <xdr:cNvPr id="23" name="Přímá spojnice se šipkou 22"/>
        <xdr:cNvCxnSpPr/>
      </xdr:nvCxnSpPr>
      <xdr:spPr>
        <a:xfrm flipV="1">
          <a:off x="3457575" y="6753225"/>
          <a:ext cx="3362325" cy="581025"/>
        </a:xfrm>
        <a:prstGeom prst="straightConnector1">
          <a:avLst/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38100</xdr:colOff>
      <xdr:row>42</xdr:row>
      <xdr:rowOff>28576</xdr:rowOff>
    </xdr:from>
    <xdr:to>
      <xdr:col>57</xdr:col>
      <xdr:colOff>9525</xdr:colOff>
      <xdr:row>61</xdr:row>
      <xdr:rowOff>85725</xdr:rowOff>
    </xdr:to>
    <xdr:sp macro="" textlink="">
      <xdr:nvSpPr>
        <xdr:cNvPr id="24" name="Zaoblený obdélník 23"/>
        <xdr:cNvSpPr/>
      </xdr:nvSpPr>
      <xdr:spPr>
        <a:xfrm>
          <a:off x="3467100" y="5562601"/>
          <a:ext cx="3057525" cy="2409824"/>
        </a:xfrm>
        <a:prstGeom prst="roundRect">
          <a:avLst>
            <a:gd name="adj" fmla="val 8334"/>
          </a:avLst>
        </a:prstGeom>
        <a:noFill/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57</xdr:col>
      <xdr:colOff>38100</xdr:colOff>
      <xdr:row>57</xdr:row>
      <xdr:rowOff>114300</xdr:rowOff>
    </xdr:from>
    <xdr:to>
      <xdr:col>60</xdr:col>
      <xdr:colOff>38100</xdr:colOff>
      <xdr:row>59</xdr:row>
      <xdr:rowOff>66676</xdr:rowOff>
    </xdr:to>
    <xdr:cxnSp macro="">
      <xdr:nvCxnSpPr>
        <xdr:cNvPr id="25" name="Přímá spojnice se šipkou 24"/>
        <xdr:cNvCxnSpPr/>
      </xdr:nvCxnSpPr>
      <xdr:spPr>
        <a:xfrm flipV="1">
          <a:off x="6553200" y="7505700"/>
          <a:ext cx="342900" cy="200026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104774</xdr:colOff>
      <xdr:row>62</xdr:row>
      <xdr:rowOff>9525</xdr:rowOff>
    </xdr:from>
    <xdr:to>
      <xdr:col>57</xdr:col>
      <xdr:colOff>57149</xdr:colOff>
      <xdr:row>65</xdr:row>
      <xdr:rowOff>104775</xdr:rowOff>
    </xdr:to>
    <xdr:sp macro="" textlink="">
      <xdr:nvSpPr>
        <xdr:cNvPr id="26" name="Zaoblený obdélník 25"/>
        <xdr:cNvSpPr/>
      </xdr:nvSpPr>
      <xdr:spPr>
        <a:xfrm>
          <a:off x="5019674" y="8020050"/>
          <a:ext cx="1552575" cy="466725"/>
        </a:xfrm>
        <a:prstGeom prst="roundRect">
          <a:avLst/>
        </a:prstGeom>
        <a:noFill/>
        <a:ln w="5715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92D050"/>
            </a:solidFill>
          </a:endParaRPr>
        </a:p>
      </xdr:txBody>
    </xdr:sp>
    <xdr:clientData/>
  </xdr:twoCellAnchor>
  <xdr:twoCellAnchor>
    <xdr:from>
      <xdr:col>57</xdr:col>
      <xdr:colOff>57150</xdr:colOff>
      <xdr:row>63</xdr:row>
      <xdr:rowOff>28575</xdr:rowOff>
    </xdr:from>
    <xdr:to>
      <xdr:col>59</xdr:col>
      <xdr:colOff>104775</xdr:colOff>
      <xdr:row>64</xdr:row>
      <xdr:rowOff>19051</xdr:rowOff>
    </xdr:to>
    <xdr:cxnSp macro="">
      <xdr:nvCxnSpPr>
        <xdr:cNvPr id="27" name="Přímá spojnice se šipkou 26"/>
        <xdr:cNvCxnSpPr/>
      </xdr:nvCxnSpPr>
      <xdr:spPr>
        <a:xfrm flipV="1">
          <a:off x="6572250" y="8162925"/>
          <a:ext cx="276225" cy="114301"/>
        </a:xfrm>
        <a:prstGeom prst="straightConnector1">
          <a:avLst/>
        </a:prstGeom>
        <a:ln w="19050">
          <a:solidFill>
            <a:srgbClr val="92D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104774</xdr:colOff>
      <xdr:row>62</xdr:row>
      <xdr:rowOff>19050</xdr:rowOff>
    </xdr:from>
    <xdr:to>
      <xdr:col>43</xdr:col>
      <xdr:colOff>57149</xdr:colOff>
      <xdr:row>65</xdr:row>
      <xdr:rowOff>85725</xdr:rowOff>
    </xdr:to>
    <xdr:sp macro="" textlink="">
      <xdr:nvSpPr>
        <xdr:cNvPr id="28" name="Zaoblený obdélník 27"/>
        <xdr:cNvSpPr/>
      </xdr:nvSpPr>
      <xdr:spPr>
        <a:xfrm>
          <a:off x="3419474" y="8029575"/>
          <a:ext cx="1552575" cy="438150"/>
        </a:xfrm>
        <a:prstGeom prst="roundRect">
          <a:avLst/>
        </a:prstGeom>
        <a:noFill/>
        <a:ln w="57150"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92D050"/>
            </a:solidFill>
          </a:endParaRPr>
        </a:p>
      </xdr:txBody>
    </xdr:sp>
    <xdr:clientData/>
  </xdr:twoCellAnchor>
  <xdr:twoCellAnchor>
    <xdr:from>
      <xdr:col>43</xdr:col>
      <xdr:colOff>19050</xdr:colOff>
      <xdr:row>64</xdr:row>
      <xdr:rowOff>85725</xdr:rowOff>
    </xdr:from>
    <xdr:to>
      <xdr:col>60</xdr:col>
      <xdr:colOff>28575</xdr:colOff>
      <xdr:row>65</xdr:row>
      <xdr:rowOff>19051</xdr:rowOff>
    </xdr:to>
    <xdr:cxnSp macro="">
      <xdr:nvCxnSpPr>
        <xdr:cNvPr id="29" name="Přímá spojnice se šipkou 28"/>
        <xdr:cNvCxnSpPr/>
      </xdr:nvCxnSpPr>
      <xdr:spPr>
        <a:xfrm flipV="1">
          <a:off x="4933950" y="8343900"/>
          <a:ext cx="1952625" cy="57151"/>
        </a:xfrm>
        <a:prstGeom prst="straightConnector1">
          <a:avLst/>
        </a:prstGeom>
        <a:ln w="19050">
          <a:solidFill>
            <a:srgbClr val="FF5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61</xdr:row>
      <xdr:rowOff>114299</xdr:rowOff>
    </xdr:from>
    <xdr:to>
      <xdr:col>29</xdr:col>
      <xdr:colOff>85725</xdr:colOff>
      <xdr:row>65</xdr:row>
      <xdr:rowOff>76200</xdr:rowOff>
    </xdr:to>
    <xdr:sp macro="" textlink="">
      <xdr:nvSpPr>
        <xdr:cNvPr id="36" name="Zaoblený obdélník 35"/>
        <xdr:cNvSpPr/>
      </xdr:nvSpPr>
      <xdr:spPr>
        <a:xfrm>
          <a:off x="0" y="8000999"/>
          <a:ext cx="3400425" cy="457201"/>
        </a:xfrm>
        <a:prstGeom prst="roundRect">
          <a:avLst/>
        </a:prstGeom>
        <a:noFill/>
        <a:ln w="5715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29</xdr:col>
      <xdr:colOff>85725</xdr:colOff>
      <xdr:row>64</xdr:row>
      <xdr:rowOff>95250</xdr:rowOff>
    </xdr:from>
    <xdr:to>
      <xdr:col>60</xdr:col>
      <xdr:colOff>28575</xdr:colOff>
      <xdr:row>69</xdr:row>
      <xdr:rowOff>9525</xdr:rowOff>
    </xdr:to>
    <xdr:cxnSp macro="">
      <xdr:nvCxnSpPr>
        <xdr:cNvPr id="37" name="Přímá spojnice se šipkou 36"/>
        <xdr:cNvCxnSpPr/>
      </xdr:nvCxnSpPr>
      <xdr:spPr>
        <a:xfrm>
          <a:off x="3400425" y="8353425"/>
          <a:ext cx="3486150" cy="533400"/>
        </a:xfrm>
        <a:prstGeom prst="straightConnector1">
          <a:avLst/>
        </a:prstGeom>
        <a:ln w="19050">
          <a:solidFill>
            <a:schemeClr val="accent4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66</xdr:row>
      <xdr:rowOff>0</xdr:rowOff>
    </xdr:from>
    <xdr:to>
      <xdr:col>29</xdr:col>
      <xdr:colOff>95250</xdr:colOff>
      <xdr:row>69</xdr:row>
      <xdr:rowOff>76201</xdr:rowOff>
    </xdr:to>
    <xdr:sp macro="" textlink="">
      <xdr:nvSpPr>
        <xdr:cNvPr id="41" name="Zaoblený obdélník 40"/>
        <xdr:cNvSpPr/>
      </xdr:nvSpPr>
      <xdr:spPr>
        <a:xfrm>
          <a:off x="28575" y="8505825"/>
          <a:ext cx="3381375" cy="447676"/>
        </a:xfrm>
        <a:prstGeom prst="round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0</xdr:colOff>
      <xdr:row>70</xdr:row>
      <xdr:rowOff>38100</xdr:rowOff>
    </xdr:from>
    <xdr:to>
      <xdr:col>60</xdr:col>
      <xdr:colOff>47625</xdr:colOff>
      <xdr:row>73</xdr:row>
      <xdr:rowOff>38100</xdr:rowOff>
    </xdr:to>
    <xdr:cxnSp macro="">
      <xdr:nvCxnSpPr>
        <xdr:cNvPr id="42" name="Přímá spojnice se šipkou 41"/>
        <xdr:cNvCxnSpPr/>
      </xdr:nvCxnSpPr>
      <xdr:spPr>
        <a:xfrm>
          <a:off x="571500" y="9039225"/>
          <a:ext cx="6334125" cy="371475"/>
        </a:xfrm>
        <a:prstGeom prst="straightConnector1">
          <a:avLst/>
        </a:prstGeom>
        <a:ln w="1905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28576</xdr:colOff>
      <xdr:row>66</xdr:row>
      <xdr:rowOff>19051</xdr:rowOff>
    </xdr:from>
    <xdr:to>
      <xdr:col>57</xdr:col>
      <xdr:colOff>28576</xdr:colOff>
      <xdr:row>69</xdr:row>
      <xdr:rowOff>104775</xdr:rowOff>
    </xdr:to>
    <xdr:sp macro="" textlink="">
      <xdr:nvSpPr>
        <xdr:cNvPr id="44" name="Zaoblený obdélník 43"/>
        <xdr:cNvSpPr/>
      </xdr:nvSpPr>
      <xdr:spPr>
        <a:xfrm>
          <a:off x="3457576" y="8524876"/>
          <a:ext cx="3086100" cy="457199"/>
        </a:xfrm>
        <a:prstGeom prst="roundRect">
          <a:avLst/>
        </a:prstGeom>
        <a:noFill/>
        <a:ln w="57150">
          <a:solidFill>
            <a:srgbClr val="D905C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57</xdr:col>
      <xdr:colOff>47625</xdr:colOff>
      <xdr:row>67</xdr:row>
      <xdr:rowOff>9525</xdr:rowOff>
    </xdr:from>
    <xdr:to>
      <xdr:col>60</xdr:col>
      <xdr:colOff>57150</xdr:colOff>
      <xdr:row>67</xdr:row>
      <xdr:rowOff>57151</xdr:rowOff>
    </xdr:to>
    <xdr:cxnSp macro="">
      <xdr:nvCxnSpPr>
        <xdr:cNvPr id="46" name="Přímá spojnice se šipkou 45"/>
        <xdr:cNvCxnSpPr/>
      </xdr:nvCxnSpPr>
      <xdr:spPr>
        <a:xfrm flipV="1">
          <a:off x="6562725" y="8639175"/>
          <a:ext cx="352425" cy="47626"/>
        </a:xfrm>
        <a:prstGeom prst="straightConnector1">
          <a:avLst/>
        </a:prstGeom>
        <a:ln w="19050">
          <a:solidFill>
            <a:srgbClr val="D905CA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70</xdr:row>
      <xdr:rowOff>19049</xdr:rowOff>
    </xdr:from>
    <xdr:to>
      <xdr:col>56</xdr:col>
      <xdr:colOff>85725</xdr:colOff>
      <xdr:row>79</xdr:row>
      <xdr:rowOff>95249</xdr:rowOff>
    </xdr:to>
    <xdr:sp macro="" textlink="">
      <xdr:nvSpPr>
        <xdr:cNvPr id="49" name="Zaoblený obdélník 48"/>
        <xdr:cNvSpPr/>
      </xdr:nvSpPr>
      <xdr:spPr>
        <a:xfrm>
          <a:off x="19050" y="9020174"/>
          <a:ext cx="6467475" cy="1190625"/>
        </a:xfrm>
        <a:prstGeom prst="roundRect">
          <a:avLst>
            <a:gd name="adj" fmla="val 8334"/>
          </a:avLst>
        </a:prstGeom>
        <a:noFill/>
        <a:ln w="57150">
          <a:solidFill>
            <a:srgbClr val="3A604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56</xdr:col>
      <xdr:colOff>95250</xdr:colOff>
      <xdr:row>77</xdr:row>
      <xdr:rowOff>85725</xdr:rowOff>
    </xdr:from>
    <xdr:to>
      <xdr:col>60</xdr:col>
      <xdr:colOff>38100</xdr:colOff>
      <xdr:row>78</xdr:row>
      <xdr:rowOff>19051</xdr:rowOff>
    </xdr:to>
    <xdr:cxnSp macro="">
      <xdr:nvCxnSpPr>
        <xdr:cNvPr id="50" name="Přímá spojnice se šipkou 49"/>
        <xdr:cNvCxnSpPr/>
      </xdr:nvCxnSpPr>
      <xdr:spPr>
        <a:xfrm flipV="1">
          <a:off x="6496050" y="9953625"/>
          <a:ext cx="400050" cy="57151"/>
        </a:xfrm>
        <a:prstGeom prst="straightConnector1">
          <a:avLst/>
        </a:prstGeom>
        <a:ln w="19050">
          <a:solidFill>
            <a:srgbClr val="3A604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104775</xdr:colOff>
      <xdr:row>87</xdr:row>
      <xdr:rowOff>38100</xdr:rowOff>
    </xdr:from>
    <xdr:to>
      <xdr:col>73</xdr:col>
      <xdr:colOff>104775</xdr:colOff>
      <xdr:row>136</xdr:row>
      <xdr:rowOff>95250</xdr:rowOff>
    </xdr:to>
    <xdr:pic>
      <xdr:nvPicPr>
        <xdr:cNvPr id="38" name="Obrázek 3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1144250"/>
          <a:ext cx="8343900" cy="528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BJ94"/>
  <sheetViews>
    <sheetView tabSelected="1" topLeftCell="A25" zoomScale="115" zoomScaleNormal="115" workbookViewId="0">
      <selection activeCell="Z76" sqref="Z76"/>
    </sheetView>
  </sheetViews>
  <sheetFormatPr baseColWidth="10" defaultColWidth="1.5703125" defaultRowHeight="8.4499999999999993" customHeight="1" x14ac:dyDescent="0.15"/>
  <cols>
    <col min="1" max="30" width="1.85546875" style="1" customWidth="1"/>
    <col min="31" max="45" width="1.7109375" style="1" customWidth="1"/>
    <col min="46" max="57" width="1.85546875" style="1" customWidth="1"/>
    <col min="58" max="122" width="1.7109375" style="1" customWidth="1"/>
    <col min="123" max="16384" width="1.5703125" style="1"/>
  </cols>
  <sheetData>
    <row r="1" spans="1:57" ht="11.25" customHeight="1" thickTop="1" thickBot="1" x14ac:dyDescent="0.2">
      <c r="A1" s="71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275" t="s">
        <v>547</v>
      </c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  <c r="AM1" s="275"/>
      <c r="AN1" s="278" t="s">
        <v>546</v>
      </c>
      <c r="AO1" s="278"/>
      <c r="AP1" s="278"/>
      <c r="AQ1" s="278"/>
      <c r="AR1" s="278"/>
      <c r="AS1" s="278"/>
      <c r="AT1" s="278"/>
      <c r="AU1" s="72"/>
      <c r="AV1" s="272"/>
      <c r="AW1" s="273"/>
      <c r="AX1" s="273"/>
      <c r="AY1" s="273"/>
      <c r="AZ1" s="273"/>
      <c r="BA1" s="273"/>
      <c r="BB1" s="273"/>
      <c r="BC1" s="273"/>
      <c r="BD1" s="273"/>
      <c r="BE1" s="274"/>
    </row>
    <row r="2" spans="1:57" ht="11.25" customHeight="1" thickBot="1" x14ac:dyDescent="0.2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9" t="s">
        <v>544</v>
      </c>
      <c r="AO2" s="279"/>
      <c r="AP2" s="279"/>
      <c r="AQ2" s="279"/>
      <c r="AR2" s="279"/>
      <c r="AS2" s="279"/>
      <c r="AT2" s="279"/>
      <c r="AU2" s="70"/>
      <c r="AV2" s="177"/>
      <c r="AW2" s="178"/>
      <c r="AX2" s="178"/>
      <c r="AY2" s="178"/>
      <c r="AZ2" s="178"/>
      <c r="BA2" s="178"/>
      <c r="BB2" s="178"/>
      <c r="BC2" s="178"/>
      <c r="BD2" s="178"/>
      <c r="BE2" s="179"/>
    </row>
    <row r="3" spans="1:57" ht="11.25" customHeight="1" thickBot="1" x14ac:dyDescent="0.2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277"/>
      <c r="AM3" s="277"/>
      <c r="AN3" s="279" t="s">
        <v>545</v>
      </c>
      <c r="AO3" s="279"/>
      <c r="AP3" s="279"/>
      <c r="AQ3" s="279"/>
      <c r="AR3" s="279"/>
      <c r="AS3" s="279"/>
      <c r="AT3" s="279"/>
      <c r="AU3" s="74"/>
      <c r="AV3" s="280"/>
      <c r="AW3" s="281"/>
      <c r="AX3" s="281"/>
      <c r="AY3" s="281"/>
      <c r="AZ3" s="281"/>
      <c r="BA3" s="281"/>
      <c r="BB3" s="281"/>
      <c r="BC3" s="281"/>
      <c r="BD3" s="281"/>
      <c r="BE3" s="282"/>
    </row>
    <row r="4" spans="1:57" ht="10.15" customHeight="1" x14ac:dyDescent="0.15">
      <c r="A4" s="180" t="s">
        <v>0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2"/>
      <c r="AE4" s="222" t="s">
        <v>8</v>
      </c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4"/>
    </row>
    <row r="5" spans="1:57" ht="10.15" customHeight="1" x14ac:dyDescent="0.15">
      <c r="A5" s="113" t="s">
        <v>522</v>
      </c>
      <c r="B5" s="114"/>
      <c r="C5" s="114"/>
      <c r="D5" s="114"/>
      <c r="E5" s="114"/>
      <c r="F5" s="114"/>
      <c r="G5" s="114"/>
      <c r="H5" s="114"/>
      <c r="I5" s="302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50"/>
      <c r="AE5" s="184" t="s">
        <v>19</v>
      </c>
      <c r="AF5" s="185"/>
      <c r="AG5" s="185"/>
      <c r="AH5" s="185"/>
      <c r="AI5" s="185"/>
      <c r="AJ5" s="185"/>
      <c r="AK5" s="185"/>
      <c r="AL5" s="185"/>
      <c r="AM5" s="185"/>
      <c r="AN5" s="309" t="s">
        <v>58</v>
      </c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10"/>
    </row>
    <row r="6" spans="1:57" ht="10.15" customHeight="1" x14ac:dyDescent="0.15">
      <c r="A6" s="93" t="s">
        <v>1</v>
      </c>
      <c r="B6" s="94"/>
      <c r="C6" s="94"/>
      <c r="D6" s="94"/>
      <c r="E6" s="94"/>
      <c r="F6" s="94"/>
      <c r="G6" s="94"/>
      <c r="H6" s="94"/>
      <c r="I6" s="229"/>
      <c r="J6" s="225" t="str">
        <f>IFERROR(VLOOKUP(J5,DATA!A86:E99,2,0)," ")</f>
        <v xml:space="preserve"> </v>
      </c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6"/>
      <c r="AE6" s="303"/>
      <c r="AF6" s="304"/>
      <c r="AG6" s="304"/>
      <c r="AH6" s="304"/>
      <c r="AI6" s="304"/>
      <c r="AJ6" s="304"/>
      <c r="AK6" s="304"/>
      <c r="AL6" s="304"/>
      <c r="AM6" s="305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50"/>
    </row>
    <row r="7" spans="1:57" ht="10.15" customHeight="1" x14ac:dyDescent="0.15">
      <c r="A7" s="93" t="s">
        <v>2</v>
      </c>
      <c r="B7" s="94"/>
      <c r="C7" s="94"/>
      <c r="D7" s="94"/>
      <c r="E7" s="94"/>
      <c r="F7" s="94"/>
      <c r="G7" s="94"/>
      <c r="H7" s="94"/>
      <c r="I7" s="229"/>
      <c r="J7" s="225" t="str">
        <f>IFERROR(VLOOKUP(J5,DATA!A86:E99,3,0)," ")</f>
        <v xml:space="preserve"> </v>
      </c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6"/>
      <c r="AE7" s="306"/>
      <c r="AF7" s="307"/>
      <c r="AG7" s="307"/>
      <c r="AH7" s="307"/>
      <c r="AI7" s="307"/>
      <c r="AJ7" s="307"/>
      <c r="AK7" s="307"/>
      <c r="AL7" s="307"/>
      <c r="AM7" s="308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50"/>
    </row>
    <row r="8" spans="1:57" ht="10.15" customHeight="1" x14ac:dyDescent="0.15">
      <c r="A8" s="93" t="s">
        <v>462</v>
      </c>
      <c r="B8" s="94"/>
      <c r="C8" s="94"/>
      <c r="D8" s="94"/>
      <c r="E8" s="94"/>
      <c r="F8" s="94"/>
      <c r="G8" s="94"/>
      <c r="H8" s="94"/>
      <c r="I8" s="229"/>
      <c r="J8" s="225" t="str">
        <f>IFERROR(VLOOKUP(J5,DATA!A86:E99,4,0)," ")</f>
        <v xml:space="preserve"> </v>
      </c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6"/>
      <c r="AE8" s="184" t="s">
        <v>18</v>
      </c>
      <c r="AF8" s="185"/>
      <c r="AG8" s="185"/>
      <c r="AH8" s="185"/>
      <c r="AI8" s="185"/>
      <c r="AJ8" s="185"/>
      <c r="AK8" s="185"/>
      <c r="AL8" s="185"/>
      <c r="AM8" s="185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50"/>
    </row>
    <row r="9" spans="1:57" ht="10.15" customHeight="1" x14ac:dyDescent="0.15">
      <c r="A9" s="93" t="s">
        <v>463</v>
      </c>
      <c r="B9" s="94"/>
      <c r="C9" s="94"/>
      <c r="D9" s="94"/>
      <c r="E9" s="94"/>
      <c r="F9" s="94"/>
      <c r="G9" s="94"/>
      <c r="H9" s="94"/>
      <c r="I9" s="229"/>
      <c r="J9" s="225" t="str">
        <f>IFERROR(VLOOKUP(J5,DATA!A86:E99,5,0)," ")</f>
        <v xml:space="preserve"> </v>
      </c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6"/>
      <c r="AE9" s="186"/>
      <c r="AF9" s="187"/>
      <c r="AG9" s="187"/>
      <c r="AH9" s="187"/>
      <c r="AI9" s="187"/>
      <c r="AJ9" s="187"/>
      <c r="AK9" s="187"/>
      <c r="AL9" s="187"/>
      <c r="AM9" s="188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50"/>
    </row>
    <row r="10" spans="1:57" ht="10.15" customHeight="1" thickBot="1" x14ac:dyDescent="0.2">
      <c r="A10" s="230" t="s">
        <v>6</v>
      </c>
      <c r="B10" s="231"/>
      <c r="C10" s="231"/>
      <c r="D10" s="231"/>
      <c r="E10" s="231"/>
      <c r="F10" s="231"/>
      <c r="G10" s="231"/>
      <c r="H10" s="231"/>
      <c r="I10" s="232"/>
      <c r="J10" s="227" t="str">
        <f>IFERROR(VLOOKUP(J5,DATA!A86:F99,6,0)," ")</f>
        <v xml:space="preserve"> </v>
      </c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8"/>
      <c r="AE10" s="189"/>
      <c r="AF10" s="190"/>
      <c r="AG10" s="190"/>
      <c r="AH10" s="190"/>
      <c r="AI10" s="190"/>
      <c r="AJ10" s="190"/>
      <c r="AK10" s="190"/>
      <c r="AL10" s="190"/>
      <c r="AM10" s="191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50"/>
    </row>
    <row r="11" spans="1:57" ht="10.15" customHeight="1" x14ac:dyDescent="0.15">
      <c r="A11" s="213" t="s">
        <v>7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5"/>
      <c r="AE11" s="184" t="s">
        <v>17</v>
      </c>
      <c r="AF11" s="185"/>
      <c r="AG11" s="185"/>
      <c r="AH11" s="185"/>
      <c r="AI11" s="185"/>
      <c r="AJ11" s="185"/>
      <c r="AK11" s="185"/>
      <c r="AL11" s="185"/>
      <c r="AM11" s="185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50"/>
    </row>
    <row r="12" spans="1:57" ht="10.15" customHeight="1" x14ac:dyDescent="0.15">
      <c r="A12" s="216" t="s">
        <v>1</v>
      </c>
      <c r="B12" s="217"/>
      <c r="C12" s="217"/>
      <c r="D12" s="217"/>
      <c r="E12" s="217"/>
      <c r="F12" s="217"/>
      <c r="G12" s="217"/>
      <c r="H12" s="217"/>
      <c r="I12" s="218"/>
      <c r="J12" s="219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1"/>
      <c r="AE12" s="186"/>
      <c r="AF12" s="187"/>
      <c r="AG12" s="187"/>
      <c r="AH12" s="187"/>
      <c r="AI12" s="187"/>
      <c r="AJ12" s="187"/>
      <c r="AK12" s="187"/>
      <c r="AL12" s="187"/>
      <c r="AM12" s="188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50"/>
    </row>
    <row r="13" spans="1:57" ht="10.15" customHeight="1" x14ac:dyDescent="0.15">
      <c r="A13" s="201" t="s">
        <v>2</v>
      </c>
      <c r="B13" s="202"/>
      <c r="C13" s="202"/>
      <c r="D13" s="202"/>
      <c r="E13" s="202"/>
      <c r="F13" s="202"/>
      <c r="G13" s="202"/>
      <c r="H13" s="202"/>
      <c r="I13" s="203"/>
      <c r="J13" s="204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6"/>
      <c r="AE13" s="192"/>
      <c r="AF13" s="193"/>
      <c r="AG13" s="193"/>
      <c r="AH13" s="193"/>
      <c r="AI13" s="193"/>
      <c r="AJ13" s="193"/>
      <c r="AK13" s="193"/>
      <c r="AL13" s="193"/>
      <c r="AM13" s="194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50"/>
    </row>
    <row r="14" spans="1:57" ht="10.15" customHeight="1" x14ac:dyDescent="0.15">
      <c r="A14" s="201" t="s">
        <v>3</v>
      </c>
      <c r="B14" s="202"/>
      <c r="C14" s="202"/>
      <c r="D14" s="202"/>
      <c r="E14" s="202"/>
      <c r="F14" s="202"/>
      <c r="G14" s="202"/>
      <c r="H14" s="202"/>
      <c r="I14" s="203"/>
      <c r="J14" s="204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6"/>
      <c r="AE14" s="189"/>
      <c r="AF14" s="190"/>
      <c r="AG14" s="190"/>
      <c r="AH14" s="190"/>
      <c r="AI14" s="190"/>
      <c r="AJ14" s="190"/>
      <c r="AK14" s="190"/>
      <c r="AL14" s="190"/>
      <c r="AM14" s="191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50"/>
    </row>
    <row r="15" spans="1:57" ht="10.15" customHeight="1" x14ac:dyDescent="0.15">
      <c r="A15" s="201" t="s">
        <v>4</v>
      </c>
      <c r="B15" s="202"/>
      <c r="C15" s="202"/>
      <c r="D15" s="202"/>
      <c r="E15" s="202"/>
      <c r="F15" s="202"/>
      <c r="G15" s="202"/>
      <c r="H15" s="202"/>
      <c r="I15" s="203"/>
      <c r="J15" s="204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6"/>
      <c r="AE15" s="184" t="s">
        <v>20</v>
      </c>
      <c r="AF15" s="185"/>
      <c r="AG15" s="185"/>
      <c r="AH15" s="185"/>
      <c r="AI15" s="185"/>
      <c r="AJ15" s="185"/>
      <c r="AK15" s="185"/>
      <c r="AL15" s="185"/>
      <c r="AM15" s="185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50"/>
    </row>
    <row r="16" spans="1:57" ht="10.15" customHeight="1" x14ac:dyDescent="0.15">
      <c r="A16" s="201" t="s">
        <v>5</v>
      </c>
      <c r="B16" s="202"/>
      <c r="C16" s="202"/>
      <c r="D16" s="202"/>
      <c r="E16" s="202"/>
      <c r="F16" s="202"/>
      <c r="G16" s="202"/>
      <c r="H16" s="202"/>
      <c r="I16" s="203"/>
      <c r="J16" s="204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6"/>
      <c r="AE16" s="195"/>
      <c r="AF16" s="196"/>
      <c r="AG16" s="196"/>
      <c r="AH16" s="196"/>
      <c r="AI16" s="196"/>
      <c r="AJ16" s="196"/>
      <c r="AK16" s="196"/>
      <c r="AL16" s="196"/>
      <c r="AM16" s="197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50"/>
    </row>
    <row r="17" spans="1:62" ht="10.15" customHeight="1" thickBot="1" x14ac:dyDescent="0.2">
      <c r="A17" s="207" t="s">
        <v>6</v>
      </c>
      <c r="B17" s="208"/>
      <c r="C17" s="208"/>
      <c r="D17" s="208"/>
      <c r="E17" s="208"/>
      <c r="F17" s="208"/>
      <c r="G17" s="208"/>
      <c r="H17" s="208"/>
      <c r="I17" s="209"/>
      <c r="J17" s="210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2"/>
      <c r="AE17" s="198"/>
      <c r="AF17" s="199"/>
      <c r="AG17" s="199"/>
      <c r="AH17" s="199"/>
      <c r="AI17" s="199"/>
      <c r="AJ17" s="199"/>
      <c r="AK17" s="199"/>
      <c r="AL17" s="199"/>
      <c r="AM17" s="200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51"/>
    </row>
    <row r="18" spans="1:62" ht="10.15" customHeight="1" x14ac:dyDescent="0.15">
      <c r="A18" s="180" t="s">
        <v>12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2"/>
      <c r="AE18" s="222" t="s">
        <v>29</v>
      </c>
      <c r="AF18" s="223"/>
      <c r="AG18" s="223"/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223"/>
      <c r="AS18" s="223"/>
      <c r="AT18" s="223"/>
      <c r="AU18" s="223"/>
      <c r="AV18" s="223"/>
      <c r="AW18" s="223"/>
      <c r="AX18" s="223"/>
      <c r="AY18" s="223"/>
      <c r="AZ18" s="223"/>
      <c r="BA18" s="223"/>
      <c r="BB18" s="223"/>
      <c r="BC18" s="223"/>
      <c r="BD18" s="223"/>
      <c r="BE18" s="224"/>
    </row>
    <row r="19" spans="1:62" ht="10.15" customHeight="1" x14ac:dyDescent="0.15">
      <c r="A19" s="173" t="s">
        <v>9</v>
      </c>
      <c r="B19" s="174"/>
      <c r="C19" s="174"/>
      <c r="D19" s="174"/>
      <c r="E19" s="174"/>
      <c r="F19" s="174"/>
      <c r="G19" s="174"/>
      <c r="H19" s="174"/>
      <c r="I19" s="174"/>
      <c r="J19" s="175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83"/>
      <c r="AE19" s="7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52"/>
    </row>
    <row r="20" spans="1:62" ht="10.15" customHeight="1" x14ac:dyDescent="0.15">
      <c r="A20" s="93" t="s">
        <v>474</v>
      </c>
      <c r="B20" s="94"/>
      <c r="C20" s="94"/>
      <c r="D20" s="94"/>
      <c r="E20" s="94"/>
      <c r="F20" s="94"/>
      <c r="G20" s="94"/>
      <c r="H20" s="94"/>
      <c r="I20" s="94"/>
      <c r="J20" s="167" t="str">
        <f>IFERROR(VLOOKUP(J19,DATA!B2:F83,2,0)," ")</f>
        <v xml:space="preserve"> </v>
      </c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9"/>
      <c r="AE20" s="9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53"/>
    </row>
    <row r="21" spans="1:62" ht="10.15" customHeight="1" x14ac:dyDescent="0.15">
      <c r="A21" s="93" t="s">
        <v>524</v>
      </c>
      <c r="B21" s="94"/>
      <c r="C21" s="94"/>
      <c r="D21" s="94"/>
      <c r="E21" s="94"/>
      <c r="F21" s="94"/>
      <c r="G21" s="94"/>
      <c r="H21" s="94"/>
      <c r="I21" s="94"/>
      <c r="J21" s="76"/>
      <c r="K21" s="77"/>
      <c r="L21" s="77"/>
      <c r="M21" s="77"/>
      <c r="N21" s="77"/>
      <c r="O21" s="68"/>
      <c r="P21" s="78" t="s">
        <v>539</v>
      </c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80"/>
      <c r="AC21" s="77"/>
      <c r="AD21" s="81"/>
      <c r="AE21" s="9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53"/>
    </row>
    <row r="22" spans="1:62" ht="10.15" customHeight="1" x14ac:dyDescent="0.15">
      <c r="A22" s="95" t="s">
        <v>21</v>
      </c>
      <c r="B22" s="96"/>
      <c r="C22" s="96"/>
      <c r="D22" s="96"/>
      <c r="E22" s="96"/>
      <c r="F22" s="96"/>
      <c r="G22" s="96"/>
      <c r="H22" s="96"/>
      <c r="I22" s="98" t="s">
        <v>397</v>
      </c>
      <c r="J22" s="96"/>
      <c r="K22" s="96"/>
      <c r="L22" s="96"/>
      <c r="M22" s="96"/>
      <c r="N22" s="96"/>
      <c r="O22" s="96"/>
      <c r="P22" s="97"/>
      <c r="Q22" s="98" t="s">
        <v>398</v>
      </c>
      <c r="R22" s="96"/>
      <c r="S22" s="96"/>
      <c r="T22" s="96"/>
      <c r="U22" s="96"/>
      <c r="V22" s="96"/>
      <c r="W22" s="96"/>
      <c r="X22" s="97"/>
      <c r="Y22" s="98" t="s">
        <v>490</v>
      </c>
      <c r="Z22" s="96"/>
      <c r="AA22" s="96"/>
      <c r="AB22" s="96"/>
      <c r="AC22" s="96"/>
      <c r="AD22" s="299"/>
      <c r="AE22" s="9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53"/>
    </row>
    <row r="23" spans="1:62" ht="10.15" customHeight="1" x14ac:dyDescent="0.15">
      <c r="A23" s="283"/>
      <c r="B23" s="284"/>
      <c r="C23" s="284"/>
      <c r="D23" s="284"/>
      <c r="E23" s="284"/>
      <c r="F23" s="284"/>
      <c r="G23" s="284"/>
      <c r="H23" s="284"/>
      <c r="I23" s="287"/>
      <c r="J23" s="288"/>
      <c r="K23" s="288"/>
      <c r="L23" s="288"/>
      <c r="M23" s="288"/>
      <c r="N23" s="288"/>
      <c r="O23" s="288"/>
      <c r="P23" s="289"/>
      <c r="Q23" s="293" t="str">
        <f>IFERROR(VLOOKUP(J19,DATA!B:F,3,0)," ")</f>
        <v xml:space="preserve"> </v>
      </c>
      <c r="R23" s="294"/>
      <c r="S23" s="294"/>
      <c r="T23" s="294"/>
      <c r="U23" s="294"/>
      <c r="V23" s="294"/>
      <c r="W23" s="294"/>
      <c r="X23" s="295"/>
      <c r="Y23" s="293" t="str">
        <f>IFERROR(VLOOKUP(J19,DATA!B:F,5,0)," ")</f>
        <v xml:space="preserve"> </v>
      </c>
      <c r="Z23" s="294"/>
      <c r="AA23" s="294"/>
      <c r="AB23" s="294"/>
      <c r="AC23" s="294"/>
      <c r="AD23" s="300"/>
      <c r="AE23" s="9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53"/>
    </row>
    <row r="24" spans="1:62" ht="10.15" customHeight="1" x14ac:dyDescent="0.15">
      <c r="A24" s="285"/>
      <c r="B24" s="286"/>
      <c r="C24" s="286"/>
      <c r="D24" s="286"/>
      <c r="E24" s="286"/>
      <c r="F24" s="286"/>
      <c r="G24" s="286"/>
      <c r="H24" s="286"/>
      <c r="I24" s="290"/>
      <c r="J24" s="291"/>
      <c r="K24" s="291"/>
      <c r="L24" s="291"/>
      <c r="M24" s="291"/>
      <c r="N24" s="291"/>
      <c r="O24" s="291"/>
      <c r="P24" s="292"/>
      <c r="Q24" s="296"/>
      <c r="R24" s="297"/>
      <c r="S24" s="297"/>
      <c r="T24" s="297"/>
      <c r="U24" s="297"/>
      <c r="V24" s="297"/>
      <c r="W24" s="297"/>
      <c r="X24" s="298"/>
      <c r="Y24" s="296"/>
      <c r="Z24" s="297"/>
      <c r="AA24" s="297"/>
      <c r="AB24" s="297"/>
      <c r="AC24" s="297"/>
      <c r="AD24" s="301"/>
      <c r="AE24" s="9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53"/>
    </row>
    <row r="25" spans="1:62" ht="10.15" customHeight="1" x14ac:dyDescent="0.15">
      <c r="A25" s="93" t="s">
        <v>10</v>
      </c>
      <c r="B25" s="94"/>
      <c r="C25" s="94"/>
      <c r="D25" s="94"/>
      <c r="E25" s="94"/>
      <c r="F25" s="94"/>
      <c r="G25" s="94"/>
      <c r="H25" s="94"/>
      <c r="I25" s="129"/>
      <c r="J25" s="129"/>
      <c r="K25" s="129"/>
      <c r="L25" s="129"/>
      <c r="M25" s="129"/>
      <c r="N25" s="129"/>
      <c r="O25" s="129"/>
      <c r="P25" s="94" t="s">
        <v>11</v>
      </c>
      <c r="Q25" s="94"/>
      <c r="R25" s="94"/>
      <c r="S25" s="94"/>
      <c r="T25" s="94"/>
      <c r="U25" s="94"/>
      <c r="V25" s="94"/>
      <c r="W25" s="94"/>
      <c r="X25" s="129"/>
      <c r="Y25" s="129"/>
      <c r="Z25" s="129"/>
      <c r="AA25" s="129"/>
      <c r="AB25" s="129"/>
      <c r="AC25" s="129"/>
      <c r="AD25" s="131"/>
      <c r="AE25" s="9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53"/>
    </row>
    <row r="26" spans="1:62" ht="10.15" customHeight="1" x14ac:dyDescent="0.15">
      <c r="A26" s="117" t="s">
        <v>23</v>
      </c>
      <c r="B26" s="118"/>
      <c r="C26" s="118"/>
      <c r="D26" s="118"/>
      <c r="E26" s="118"/>
      <c r="F26" s="118"/>
      <c r="G26" s="118"/>
      <c r="H26" s="118"/>
      <c r="I26" s="145"/>
      <c r="J26" s="145"/>
      <c r="K26" s="145"/>
      <c r="L26" s="145"/>
      <c r="M26" s="145"/>
      <c r="N26" s="145"/>
      <c r="O26" s="145"/>
      <c r="P26" s="118" t="s">
        <v>22</v>
      </c>
      <c r="Q26" s="118"/>
      <c r="R26" s="118"/>
      <c r="S26" s="118"/>
      <c r="T26" s="118"/>
      <c r="U26" s="118"/>
      <c r="V26" s="118"/>
      <c r="W26" s="118"/>
      <c r="X26" s="145"/>
      <c r="Y26" s="145"/>
      <c r="Z26" s="145"/>
      <c r="AA26" s="145"/>
      <c r="AB26" s="145"/>
      <c r="AC26" s="145"/>
      <c r="AD26" s="268"/>
      <c r="AE26" s="9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53"/>
    </row>
    <row r="27" spans="1:62" ht="10.15" customHeight="1" x14ac:dyDescent="0.15">
      <c r="A27" s="87" t="s">
        <v>35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9"/>
      <c r="AE27" s="9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53"/>
    </row>
    <row r="28" spans="1:62" ht="10.15" customHeight="1" x14ac:dyDescent="0.15">
      <c r="A28" s="113" t="s">
        <v>9</v>
      </c>
      <c r="B28" s="114"/>
      <c r="C28" s="114"/>
      <c r="D28" s="114"/>
      <c r="E28" s="114"/>
      <c r="F28" s="114"/>
      <c r="G28" s="114"/>
      <c r="H28" s="114"/>
      <c r="I28" s="114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4" t="s">
        <v>28</v>
      </c>
      <c r="W28" s="114"/>
      <c r="X28" s="114"/>
      <c r="Y28" s="114"/>
      <c r="Z28" s="115"/>
      <c r="AA28" s="115"/>
      <c r="AB28" s="115"/>
      <c r="AC28" s="115"/>
      <c r="AD28" s="150"/>
      <c r="AE28" s="9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53"/>
    </row>
    <row r="29" spans="1:62" ht="10.15" customHeight="1" x14ac:dyDescent="0.15">
      <c r="A29" s="93" t="s">
        <v>524</v>
      </c>
      <c r="B29" s="94"/>
      <c r="C29" s="94"/>
      <c r="D29" s="94"/>
      <c r="E29" s="94"/>
      <c r="F29" s="94"/>
      <c r="G29" s="94"/>
      <c r="H29" s="94"/>
      <c r="I29" s="94"/>
      <c r="J29" s="76"/>
      <c r="K29" s="77"/>
      <c r="L29" s="77"/>
      <c r="M29" s="77"/>
      <c r="N29" s="77"/>
      <c r="O29" s="68"/>
      <c r="P29" s="78" t="s">
        <v>539</v>
      </c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80"/>
      <c r="AC29" s="77"/>
      <c r="AD29" s="81"/>
      <c r="AE29" s="9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53"/>
    </row>
    <row r="30" spans="1:62" ht="10.15" customHeight="1" x14ac:dyDescent="0.15">
      <c r="A30" s="93" t="s">
        <v>10</v>
      </c>
      <c r="B30" s="94"/>
      <c r="C30" s="94"/>
      <c r="D30" s="94"/>
      <c r="E30" s="94"/>
      <c r="F30" s="94"/>
      <c r="G30" s="94"/>
      <c r="H30" s="94"/>
      <c r="I30" s="129"/>
      <c r="J30" s="129"/>
      <c r="K30" s="129"/>
      <c r="L30" s="129"/>
      <c r="M30" s="129"/>
      <c r="N30" s="129"/>
      <c r="O30" s="129"/>
      <c r="P30" s="94" t="s">
        <v>11</v>
      </c>
      <c r="Q30" s="94"/>
      <c r="R30" s="94"/>
      <c r="S30" s="94"/>
      <c r="T30" s="94"/>
      <c r="U30" s="94"/>
      <c r="V30" s="94"/>
      <c r="W30" s="94"/>
      <c r="X30" s="129"/>
      <c r="Y30" s="129"/>
      <c r="Z30" s="129"/>
      <c r="AA30" s="129"/>
      <c r="AB30" s="129"/>
      <c r="AC30" s="129"/>
      <c r="AD30" s="131"/>
      <c r="AE30" s="9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53"/>
      <c r="BJ30" s="1" t="s">
        <v>396</v>
      </c>
    </row>
    <row r="31" spans="1:62" ht="10.15" customHeight="1" x14ac:dyDescent="0.15">
      <c r="A31" s="82" t="s">
        <v>33</v>
      </c>
      <c r="B31" s="83"/>
      <c r="C31" s="83"/>
      <c r="D31" s="83"/>
      <c r="E31" s="83"/>
      <c r="F31" s="83"/>
      <c r="G31" s="83"/>
      <c r="H31" s="83"/>
      <c r="I31" s="83"/>
      <c r="J31" s="83"/>
      <c r="K31" s="83" t="s">
        <v>34</v>
      </c>
      <c r="L31" s="83"/>
      <c r="M31" s="83"/>
      <c r="N31" s="83"/>
      <c r="O31" s="83"/>
      <c r="P31" s="83"/>
      <c r="Q31" s="83"/>
      <c r="R31" s="83"/>
      <c r="S31" s="83"/>
      <c r="T31" s="83"/>
      <c r="U31" s="83" t="s">
        <v>491</v>
      </c>
      <c r="V31" s="83"/>
      <c r="W31" s="83"/>
      <c r="X31" s="83"/>
      <c r="Y31" s="83"/>
      <c r="Z31" s="83"/>
      <c r="AA31" s="83"/>
      <c r="AB31" s="83"/>
      <c r="AC31" s="83"/>
      <c r="AD31" s="84"/>
      <c r="AE31" s="9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53"/>
    </row>
    <row r="32" spans="1:62" ht="10.15" customHeight="1" x14ac:dyDescent="0.15">
      <c r="A32" s="85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149"/>
      <c r="AE32" s="9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53"/>
    </row>
    <row r="33" spans="1:57" ht="10.15" customHeight="1" x14ac:dyDescent="0.15">
      <c r="A33" s="87" t="s">
        <v>36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9"/>
      <c r="AE33" s="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53"/>
    </row>
    <row r="34" spans="1:57" ht="10.15" customHeight="1" x14ac:dyDescent="0.15">
      <c r="A34" s="113" t="s">
        <v>9</v>
      </c>
      <c r="B34" s="114"/>
      <c r="C34" s="114"/>
      <c r="D34" s="114"/>
      <c r="E34" s="114"/>
      <c r="F34" s="114"/>
      <c r="G34" s="114"/>
      <c r="H34" s="114"/>
      <c r="I34" s="114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4" t="s">
        <v>28</v>
      </c>
      <c r="W34" s="114"/>
      <c r="X34" s="114"/>
      <c r="Y34" s="114"/>
      <c r="Z34" s="115"/>
      <c r="AA34" s="115"/>
      <c r="AB34" s="115"/>
      <c r="AC34" s="115"/>
      <c r="AD34" s="150"/>
      <c r="AE34" s="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53"/>
    </row>
    <row r="35" spans="1:57" ht="10.15" customHeight="1" x14ac:dyDescent="0.15">
      <c r="A35" s="93" t="s">
        <v>524</v>
      </c>
      <c r="B35" s="94"/>
      <c r="C35" s="94"/>
      <c r="D35" s="94"/>
      <c r="E35" s="94"/>
      <c r="F35" s="94"/>
      <c r="G35" s="94"/>
      <c r="H35" s="94"/>
      <c r="I35" s="94"/>
      <c r="J35" s="76"/>
      <c r="K35" s="77"/>
      <c r="L35" s="77"/>
      <c r="M35" s="77"/>
      <c r="N35" s="77"/>
      <c r="O35" s="68"/>
      <c r="P35" s="78" t="s">
        <v>539</v>
      </c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80"/>
      <c r="AC35" s="77"/>
      <c r="AD35" s="81"/>
      <c r="AE35" s="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53"/>
    </row>
    <row r="36" spans="1:57" ht="10.15" customHeight="1" x14ac:dyDescent="0.15">
      <c r="A36" s="93" t="s">
        <v>10</v>
      </c>
      <c r="B36" s="94"/>
      <c r="C36" s="94"/>
      <c r="D36" s="94"/>
      <c r="E36" s="94"/>
      <c r="F36" s="94"/>
      <c r="G36" s="94"/>
      <c r="H36" s="94"/>
      <c r="I36" s="129"/>
      <c r="J36" s="129"/>
      <c r="K36" s="129"/>
      <c r="L36" s="129"/>
      <c r="M36" s="129"/>
      <c r="N36" s="129"/>
      <c r="O36" s="129"/>
      <c r="P36" s="94" t="s">
        <v>11</v>
      </c>
      <c r="Q36" s="94"/>
      <c r="R36" s="94"/>
      <c r="S36" s="94"/>
      <c r="T36" s="94"/>
      <c r="U36" s="94"/>
      <c r="V36" s="94"/>
      <c r="W36" s="94"/>
      <c r="X36" s="129"/>
      <c r="Y36" s="129"/>
      <c r="Z36" s="129"/>
      <c r="AA36" s="129"/>
      <c r="AB36" s="129"/>
      <c r="AC36" s="129"/>
      <c r="AD36" s="131"/>
      <c r="AE36" s="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53"/>
    </row>
    <row r="37" spans="1:57" ht="10.15" customHeight="1" x14ac:dyDescent="0.15">
      <c r="A37" s="82" t="s">
        <v>33</v>
      </c>
      <c r="B37" s="83"/>
      <c r="C37" s="83"/>
      <c r="D37" s="83"/>
      <c r="E37" s="83"/>
      <c r="F37" s="83"/>
      <c r="G37" s="83"/>
      <c r="H37" s="83"/>
      <c r="I37" s="83"/>
      <c r="J37" s="83"/>
      <c r="K37" s="83" t="s">
        <v>34</v>
      </c>
      <c r="L37" s="83"/>
      <c r="M37" s="83"/>
      <c r="N37" s="83"/>
      <c r="O37" s="83"/>
      <c r="P37" s="83"/>
      <c r="Q37" s="83"/>
      <c r="R37" s="83"/>
      <c r="S37" s="83"/>
      <c r="T37" s="83"/>
      <c r="U37" s="83" t="s">
        <v>491</v>
      </c>
      <c r="V37" s="83"/>
      <c r="W37" s="83"/>
      <c r="X37" s="83"/>
      <c r="Y37" s="83"/>
      <c r="Z37" s="83"/>
      <c r="AA37" s="83"/>
      <c r="AB37" s="83"/>
      <c r="AC37" s="83"/>
      <c r="AD37" s="84"/>
      <c r="AE37" s="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53"/>
    </row>
    <row r="38" spans="1:57" ht="10.15" customHeight="1" x14ac:dyDescent="0.15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149"/>
      <c r="AE38" s="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53"/>
    </row>
    <row r="39" spans="1:57" ht="10.15" customHeight="1" x14ac:dyDescent="0.15">
      <c r="A39" s="170" t="s">
        <v>56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2"/>
      <c r="AE39" s="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53"/>
    </row>
    <row r="40" spans="1:57" ht="10.15" customHeight="1" x14ac:dyDescent="0.15">
      <c r="A40" s="113" t="s">
        <v>9</v>
      </c>
      <c r="B40" s="114"/>
      <c r="C40" s="114"/>
      <c r="D40" s="114"/>
      <c r="E40" s="114"/>
      <c r="F40" s="114"/>
      <c r="G40" s="114"/>
      <c r="H40" s="114"/>
      <c r="I40" s="114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4" t="s">
        <v>28</v>
      </c>
      <c r="W40" s="114"/>
      <c r="X40" s="114"/>
      <c r="Y40" s="114"/>
      <c r="Z40" s="115"/>
      <c r="AA40" s="115"/>
      <c r="AB40" s="115"/>
      <c r="AC40" s="115"/>
      <c r="AD40" s="150"/>
      <c r="AE40" s="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53"/>
    </row>
    <row r="41" spans="1:57" ht="10.15" customHeight="1" x14ac:dyDescent="0.15">
      <c r="A41" s="93" t="s">
        <v>524</v>
      </c>
      <c r="B41" s="94"/>
      <c r="C41" s="94"/>
      <c r="D41" s="94"/>
      <c r="E41" s="94"/>
      <c r="F41" s="94"/>
      <c r="G41" s="94"/>
      <c r="H41" s="94"/>
      <c r="I41" s="94"/>
      <c r="J41" s="76"/>
      <c r="K41" s="77"/>
      <c r="L41" s="77"/>
      <c r="M41" s="77"/>
      <c r="N41" s="77"/>
      <c r="O41" s="68"/>
      <c r="P41" s="78" t="s">
        <v>539</v>
      </c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80"/>
      <c r="AC41" s="77"/>
      <c r="AD41" s="81"/>
      <c r="AE41" s="151" t="s">
        <v>394</v>
      </c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3"/>
      <c r="AS41" s="154" t="s">
        <v>395</v>
      </c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5"/>
    </row>
    <row r="42" spans="1:57" ht="10.15" customHeight="1" x14ac:dyDescent="0.15">
      <c r="A42" s="93" t="s">
        <v>10</v>
      </c>
      <c r="B42" s="94"/>
      <c r="C42" s="94"/>
      <c r="D42" s="94"/>
      <c r="E42" s="94"/>
      <c r="F42" s="94"/>
      <c r="G42" s="94"/>
      <c r="H42" s="94"/>
      <c r="I42" s="129"/>
      <c r="J42" s="129"/>
      <c r="K42" s="129"/>
      <c r="L42" s="129"/>
      <c r="M42" s="129"/>
      <c r="N42" s="129"/>
      <c r="O42" s="129"/>
      <c r="P42" s="94" t="s">
        <v>11</v>
      </c>
      <c r="Q42" s="94"/>
      <c r="R42" s="94"/>
      <c r="S42" s="94"/>
      <c r="T42" s="94"/>
      <c r="U42" s="94"/>
      <c r="V42" s="94"/>
      <c r="W42" s="94"/>
      <c r="X42" s="129"/>
      <c r="Y42" s="129"/>
      <c r="Z42" s="129"/>
      <c r="AA42" s="129"/>
      <c r="AB42" s="129"/>
      <c r="AC42" s="129"/>
      <c r="AD42" s="131"/>
      <c r="AE42" s="156" t="str">
        <f>Q23</f>
        <v xml:space="preserve"> </v>
      </c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 t="str">
        <f>IFERROR(Y23+(AE16*A23)+(Z28*U32)+(Z34*U38)+(Z40*U44)," ")</f>
        <v xml:space="preserve"> </v>
      </c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62"/>
    </row>
    <row r="43" spans="1:57" ht="10.15" customHeight="1" x14ac:dyDescent="0.15">
      <c r="A43" s="82" t="s">
        <v>33</v>
      </c>
      <c r="B43" s="83"/>
      <c r="C43" s="83"/>
      <c r="D43" s="83"/>
      <c r="E43" s="83"/>
      <c r="F43" s="83"/>
      <c r="G43" s="83"/>
      <c r="H43" s="83"/>
      <c r="I43" s="83"/>
      <c r="J43" s="83"/>
      <c r="K43" s="83" t="s">
        <v>34</v>
      </c>
      <c r="L43" s="83"/>
      <c r="M43" s="83"/>
      <c r="N43" s="83"/>
      <c r="O43" s="83"/>
      <c r="P43" s="83"/>
      <c r="Q43" s="83"/>
      <c r="R43" s="83"/>
      <c r="S43" s="83"/>
      <c r="T43" s="83"/>
      <c r="U43" s="83" t="s">
        <v>491</v>
      </c>
      <c r="V43" s="83"/>
      <c r="W43" s="83"/>
      <c r="X43" s="83"/>
      <c r="Y43" s="83"/>
      <c r="Z43" s="83"/>
      <c r="AA43" s="83"/>
      <c r="AB43" s="83"/>
      <c r="AC43" s="83"/>
      <c r="AD43" s="84"/>
      <c r="AE43" s="158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63"/>
    </row>
    <row r="44" spans="1:57" ht="10.15" customHeight="1" thickBot="1" x14ac:dyDescent="0.2">
      <c r="A44" s="165"/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66"/>
      <c r="AE44" s="160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4"/>
    </row>
    <row r="45" spans="1:57" ht="10.15" customHeight="1" x14ac:dyDescent="0.15">
      <c r="A45" s="122" t="s">
        <v>31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4"/>
      <c r="AE45" s="222" t="s">
        <v>30</v>
      </c>
      <c r="AF45" s="223"/>
      <c r="AG45" s="223"/>
      <c r="AH45" s="223"/>
      <c r="AI45" s="223"/>
      <c r="AJ45" s="223"/>
      <c r="AK45" s="223"/>
      <c r="AL45" s="223"/>
      <c r="AM45" s="223"/>
      <c r="AN45" s="223"/>
      <c r="AO45" s="223"/>
      <c r="AP45" s="223"/>
      <c r="AQ45" s="223"/>
      <c r="AR45" s="223"/>
      <c r="AS45" s="223"/>
      <c r="AT45" s="223"/>
      <c r="AU45" s="223"/>
      <c r="AV45" s="223"/>
      <c r="AW45" s="223"/>
      <c r="AX45" s="223"/>
      <c r="AY45" s="223"/>
      <c r="AZ45" s="223"/>
      <c r="BA45" s="223"/>
      <c r="BB45" s="223"/>
      <c r="BC45" s="223"/>
      <c r="BD45" s="223"/>
      <c r="BE45" s="224"/>
    </row>
    <row r="46" spans="1:57" ht="10.15" customHeight="1" x14ac:dyDescent="0.15">
      <c r="A46" s="173" t="s">
        <v>9</v>
      </c>
      <c r="B46" s="174"/>
      <c r="C46" s="174"/>
      <c r="D46" s="174"/>
      <c r="E46" s="174"/>
      <c r="F46" s="174"/>
      <c r="G46" s="174"/>
      <c r="H46" s="174"/>
      <c r="I46" s="174"/>
      <c r="J46" s="175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5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54"/>
    </row>
    <row r="47" spans="1:57" ht="10.15" customHeight="1" x14ac:dyDescent="0.15">
      <c r="A47" s="93" t="s">
        <v>474</v>
      </c>
      <c r="B47" s="94"/>
      <c r="C47" s="94"/>
      <c r="D47" s="94"/>
      <c r="E47" s="94"/>
      <c r="F47" s="94"/>
      <c r="G47" s="94"/>
      <c r="H47" s="94"/>
      <c r="I47" s="94"/>
      <c r="J47" s="167" t="str">
        <f>IFERROR(VLOOKUP(J46,DATA!B46:F83,2,0)," ")</f>
        <v xml:space="preserve"> </v>
      </c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9"/>
      <c r="AE47" s="5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54"/>
    </row>
    <row r="48" spans="1:57" ht="10.15" customHeight="1" x14ac:dyDescent="0.15">
      <c r="A48" s="93" t="s">
        <v>524</v>
      </c>
      <c r="B48" s="94"/>
      <c r="C48" s="94"/>
      <c r="D48" s="94"/>
      <c r="E48" s="94"/>
      <c r="F48" s="94"/>
      <c r="G48" s="94"/>
      <c r="H48" s="94"/>
      <c r="I48" s="94"/>
      <c r="J48" s="76"/>
      <c r="K48" s="77"/>
      <c r="L48" s="77"/>
      <c r="M48" s="77"/>
      <c r="N48" s="77"/>
      <c r="O48" s="68"/>
      <c r="P48" s="78" t="s">
        <v>539</v>
      </c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7"/>
      <c r="AD48" s="81"/>
      <c r="AE48" s="5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54"/>
    </row>
    <row r="49" spans="1:57" ht="10.15" customHeight="1" x14ac:dyDescent="0.15">
      <c r="A49" s="95" t="s">
        <v>32</v>
      </c>
      <c r="B49" s="96"/>
      <c r="C49" s="96"/>
      <c r="D49" s="96"/>
      <c r="E49" s="96"/>
      <c r="F49" s="96"/>
      <c r="G49" s="96"/>
      <c r="H49" s="96"/>
      <c r="I49" s="96"/>
      <c r="J49" s="97"/>
      <c r="K49" s="83" t="s">
        <v>392</v>
      </c>
      <c r="L49" s="83"/>
      <c r="M49" s="83"/>
      <c r="N49" s="83"/>
      <c r="O49" s="83"/>
      <c r="P49" s="83"/>
      <c r="Q49" s="83"/>
      <c r="R49" s="83"/>
      <c r="S49" s="83"/>
      <c r="T49" s="83"/>
      <c r="U49" s="83" t="s">
        <v>393</v>
      </c>
      <c r="V49" s="83"/>
      <c r="W49" s="83"/>
      <c r="X49" s="83"/>
      <c r="Y49" s="83"/>
      <c r="Z49" s="83"/>
      <c r="AA49" s="83"/>
      <c r="AB49" s="83"/>
      <c r="AC49" s="83"/>
      <c r="AD49" s="98"/>
      <c r="AE49" s="5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54"/>
    </row>
    <row r="50" spans="1:57" ht="10.15" customHeight="1" x14ac:dyDescent="0.15">
      <c r="A50" s="99">
        <f>A23*I23</f>
        <v>0</v>
      </c>
      <c r="B50" s="100"/>
      <c r="C50" s="100"/>
      <c r="D50" s="100"/>
      <c r="E50" s="100"/>
      <c r="F50" s="100"/>
      <c r="G50" s="100"/>
      <c r="H50" s="100"/>
      <c r="I50" s="100"/>
      <c r="J50" s="101"/>
      <c r="K50" s="105" t="str">
        <f>IFERROR(VLOOKUP(J46,DATA!B:F,3,0)," ")</f>
        <v xml:space="preserve"> </v>
      </c>
      <c r="L50" s="105"/>
      <c r="M50" s="105"/>
      <c r="N50" s="105"/>
      <c r="O50" s="105"/>
      <c r="P50" s="105"/>
      <c r="Q50" s="105"/>
      <c r="R50" s="105"/>
      <c r="S50" s="105"/>
      <c r="T50" s="105"/>
      <c r="U50" s="105" t="str">
        <f>IFERROR(VLOOKUP(J46,DATA!B:F,5,0)," ")</f>
        <v xml:space="preserve"> </v>
      </c>
      <c r="V50" s="105"/>
      <c r="W50" s="105"/>
      <c r="X50" s="105"/>
      <c r="Y50" s="105"/>
      <c r="Z50" s="105"/>
      <c r="AA50" s="105"/>
      <c r="AB50" s="105"/>
      <c r="AC50" s="105"/>
      <c r="AD50" s="112"/>
      <c r="AE50" s="5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54"/>
    </row>
    <row r="51" spans="1:57" ht="10.15" customHeight="1" x14ac:dyDescent="0.15">
      <c r="A51" s="102"/>
      <c r="B51" s="103"/>
      <c r="C51" s="103"/>
      <c r="D51" s="103"/>
      <c r="E51" s="103"/>
      <c r="F51" s="103"/>
      <c r="G51" s="103"/>
      <c r="H51" s="103"/>
      <c r="I51" s="103"/>
      <c r="J51" s="104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12"/>
      <c r="AE51" s="5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54"/>
    </row>
    <row r="52" spans="1:57" ht="10.15" customHeight="1" x14ac:dyDescent="0.15">
      <c r="A52" s="117" t="s">
        <v>10</v>
      </c>
      <c r="B52" s="118"/>
      <c r="C52" s="118"/>
      <c r="D52" s="118"/>
      <c r="E52" s="118"/>
      <c r="F52" s="118"/>
      <c r="G52" s="118"/>
      <c r="H52" s="118"/>
      <c r="I52" s="142"/>
      <c r="J52" s="143"/>
      <c r="K52" s="143"/>
      <c r="L52" s="143"/>
      <c r="M52" s="143"/>
      <c r="N52" s="143"/>
      <c r="O52" s="144"/>
      <c r="P52" s="118" t="s">
        <v>11</v>
      </c>
      <c r="Q52" s="118"/>
      <c r="R52" s="118"/>
      <c r="S52" s="118"/>
      <c r="T52" s="118"/>
      <c r="U52" s="118"/>
      <c r="V52" s="118"/>
      <c r="W52" s="118"/>
      <c r="X52" s="145"/>
      <c r="Y52" s="145"/>
      <c r="Z52" s="145"/>
      <c r="AA52" s="145"/>
      <c r="AB52" s="145"/>
      <c r="AC52" s="145"/>
      <c r="AD52" s="142"/>
      <c r="AE52" s="5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54"/>
    </row>
    <row r="53" spans="1:57" ht="10.15" customHeight="1" x14ac:dyDescent="0.15">
      <c r="A53" s="269" t="s">
        <v>37</v>
      </c>
      <c r="B53" s="270"/>
      <c r="C53" s="270"/>
      <c r="D53" s="270"/>
      <c r="E53" s="270"/>
      <c r="F53" s="270"/>
      <c r="G53" s="270"/>
      <c r="H53" s="270"/>
      <c r="I53" s="270"/>
      <c r="J53" s="270"/>
      <c r="K53" s="270"/>
      <c r="L53" s="270"/>
      <c r="M53" s="270"/>
      <c r="N53" s="270"/>
      <c r="O53" s="270"/>
      <c r="P53" s="270"/>
      <c r="Q53" s="270"/>
      <c r="R53" s="270"/>
      <c r="S53" s="270"/>
      <c r="T53" s="270"/>
      <c r="U53" s="270"/>
      <c r="V53" s="270"/>
      <c r="W53" s="270"/>
      <c r="X53" s="270"/>
      <c r="Y53" s="270"/>
      <c r="Z53" s="270"/>
      <c r="AA53" s="270"/>
      <c r="AB53" s="270"/>
      <c r="AC53" s="270"/>
      <c r="AD53" s="271"/>
      <c r="AE53" s="5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54"/>
    </row>
    <row r="54" spans="1:57" ht="10.15" customHeight="1" x14ac:dyDescent="0.15">
      <c r="A54" s="113" t="s">
        <v>9</v>
      </c>
      <c r="B54" s="114"/>
      <c r="C54" s="114"/>
      <c r="D54" s="114"/>
      <c r="E54" s="114"/>
      <c r="F54" s="114"/>
      <c r="G54" s="114"/>
      <c r="H54" s="114"/>
      <c r="I54" s="114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4" t="s">
        <v>28</v>
      </c>
      <c r="W54" s="114"/>
      <c r="X54" s="114"/>
      <c r="Y54" s="114"/>
      <c r="Z54" s="115"/>
      <c r="AA54" s="115"/>
      <c r="AB54" s="115"/>
      <c r="AC54" s="115"/>
      <c r="AD54" s="150"/>
      <c r="AE54" s="5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54"/>
    </row>
    <row r="55" spans="1:57" ht="10.15" customHeight="1" x14ac:dyDescent="0.15">
      <c r="A55" s="93" t="s">
        <v>524</v>
      </c>
      <c r="B55" s="94"/>
      <c r="C55" s="94"/>
      <c r="D55" s="94"/>
      <c r="E55" s="94"/>
      <c r="F55" s="94"/>
      <c r="G55" s="94"/>
      <c r="H55" s="94"/>
      <c r="I55" s="94"/>
      <c r="J55" s="76"/>
      <c r="K55" s="77"/>
      <c r="L55" s="77"/>
      <c r="M55" s="77"/>
      <c r="N55" s="77"/>
      <c r="O55" s="68"/>
      <c r="P55" s="78" t="s">
        <v>539</v>
      </c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80"/>
      <c r="AC55" s="77"/>
      <c r="AD55" s="81"/>
      <c r="AE55" s="5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54"/>
    </row>
    <row r="56" spans="1:57" ht="10.15" customHeight="1" x14ac:dyDescent="0.15">
      <c r="A56" s="93" t="s">
        <v>10</v>
      </c>
      <c r="B56" s="94"/>
      <c r="C56" s="94"/>
      <c r="D56" s="94"/>
      <c r="E56" s="94"/>
      <c r="F56" s="94"/>
      <c r="G56" s="94"/>
      <c r="H56" s="94"/>
      <c r="I56" s="76"/>
      <c r="J56" s="77"/>
      <c r="K56" s="77"/>
      <c r="L56" s="77"/>
      <c r="M56" s="77"/>
      <c r="N56" s="77"/>
      <c r="O56" s="137"/>
      <c r="P56" s="94" t="s">
        <v>11</v>
      </c>
      <c r="Q56" s="94"/>
      <c r="R56" s="94"/>
      <c r="S56" s="94"/>
      <c r="T56" s="94"/>
      <c r="U56" s="94"/>
      <c r="V56" s="94"/>
      <c r="W56" s="94"/>
      <c r="X56" s="129"/>
      <c r="Y56" s="129"/>
      <c r="Z56" s="129"/>
      <c r="AA56" s="129"/>
      <c r="AB56" s="129"/>
      <c r="AC56" s="129"/>
      <c r="AD56" s="131"/>
      <c r="AE56" s="5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54"/>
    </row>
    <row r="57" spans="1:57" ht="10.15" customHeight="1" x14ac:dyDescent="0.15">
      <c r="A57" s="95" t="s">
        <v>23</v>
      </c>
      <c r="B57" s="96"/>
      <c r="C57" s="96"/>
      <c r="D57" s="96"/>
      <c r="E57" s="96"/>
      <c r="F57" s="96"/>
      <c r="G57" s="96"/>
      <c r="H57" s="96"/>
      <c r="I57" s="96"/>
      <c r="J57" s="97"/>
      <c r="K57" s="83" t="s">
        <v>34</v>
      </c>
      <c r="L57" s="83"/>
      <c r="M57" s="83"/>
      <c r="N57" s="83"/>
      <c r="O57" s="83"/>
      <c r="P57" s="83"/>
      <c r="Q57" s="83"/>
      <c r="R57" s="83"/>
      <c r="S57" s="83"/>
      <c r="T57" s="83"/>
      <c r="U57" s="83" t="s">
        <v>491</v>
      </c>
      <c r="V57" s="83"/>
      <c r="W57" s="83"/>
      <c r="X57" s="83"/>
      <c r="Y57" s="83"/>
      <c r="Z57" s="83"/>
      <c r="AA57" s="83"/>
      <c r="AB57" s="83"/>
      <c r="AC57" s="83"/>
      <c r="AD57" s="84"/>
      <c r="AE57" s="5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54"/>
    </row>
    <row r="58" spans="1:57" ht="10.15" customHeight="1" x14ac:dyDescent="0.15">
      <c r="A58" s="146"/>
      <c r="B58" s="147"/>
      <c r="C58" s="147"/>
      <c r="D58" s="147"/>
      <c r="E58" s="147"/>
      <c r="F58" s="147"/>
      <c r="G58" s="147"/>
      <c r="H58" s="147"/>
      <c r="I58" s="147"/>
      <c r="J58" s="148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149"/>
      <c r="AE58" s="5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54"/>
    </row>
    <row r="59" spans="1:57" ht="10.15" customHeight="1" x14ac:dyDescent="0.15">
      <c r="A59" s="138" t="s">
        <v>38</v>
      </c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40"/>
      <c r="AE59" s="5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54"/>
    </row>
    <row r="60" spans="1:57" ht="10.15" customHeight="1" x14ac:dyDescent="0.15">
      <c r="A60" s="113" t="s">
        <v>9</v>
      </c>
      <c r="B60" s="114"/>
      <c r="C60" s="114"/>
      <c r="D60" s="114"/>
      <c r="E60" s="114"/>
      <c r="F60" s="114"/>
      <c r="G60" s="114"/>
      <c r="H60" s="114"/>
      <c r="I60" s="114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4" t="s">
        <v>28</v>
      </c>
      <c r="W60" s="114"/>
      <c r="X60" s="114"/>
      <c r="Y60" s="114"/>
      <c r="Z60" s="115"/>
      <c r="AA60" s="115"/>
      <c r="AB60" s="115"/>
      <c r="AC60" s="115"/>
      <c r="AD60" s="116"/>
      <c r="AE60" s="5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54"/>
    </row>
    <row r="61" spans="1:57" ht="10.15" customHeight="1" x14ac:dyDescent="0.15">
      <c r="A61" s="93" t="s">
        <v>524</v>
      </c>
      <c r="B61" s="94"/>
      <c r="C61" s="94"/>
      <c r="D61" s="94"/>
      <c r="E61" s="94"/>
      <c r="F61" s="94"/>
      <c r="G61" s="94"/>
      <c r="H61" s="94"/>
      <c r="I61" s="94"/>
      <c r="J61" s="76"/>
      <c r="K61" s="77"/>
      <c r="L61" s="77"/>
      <c r="M61" s="77"/>
      <c r="N61" s="77"/>
      <c r="O61" s="68"/>
      <c r="P61" s="78" t="s">
        <v>539</v>
      </c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80"/>
      <c r="AC61" s="77"/>
      <c r="AD61" s="81"/>
      <c r="AE61" s="5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54"/>
    </row>
    <row r="62" spans="1:57" ht="10.15" customHeight="1" x14ac:dyDescent="0.15">
      <c r="A62" s="93" t="s">
        <v>10</v>
      </c>
      <c r="B62" s="94"/>
      <c r="C62" s="94"/>
      <c r="D62" s="94"/>
      <c r="E62" s="94"/>
      <c r="F62" s="94"/>
      <c r="G62" s="94"/>
      <c r="H62" s="94"/>
      <c r="I62" s="76"/>
      <c r="J62" s="77"/>
      <c r="K62" s="77"/>
      <c r="L62" s="77"/>
      <c r="M62" s="77"/>
      <c r="N62" s="77"/>
      <c r="O62" s="137"/>
      <c r="P62" s="94" t="s">
        <v>11</v>
      </c>
      <c r="Q62" s="94"/>
      <c r="R62" s="94"/>
      <c r="S62" s="94"/>
      <c r="T62" s="94"/>
      <c r="U62" s="94"/>
      <c r="V62" s="94"/>
      <c r="W62" s="94"/>
      <c r="X62" s="129"/>
      <c r="Y62" s="129"/>
      <c r="Z62" s="129"/>
      <c r="AA62" s="129"/>
      <c r="AB62" s="129"/>
      <c r="AC62" s="129"/>
      <c r="AD62" s="76"/>
      <c r="AE62" s="5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54"/>
    </row>
    <row r="63" spans="1:57" ht="10.15" customHeight="1" x14ac:dyDescent="0.15">
      <c r="A63" s="95" t="s">
        <v>23</v>
      </c>
      <c r="B63" s="96"/>
      <c r="C63" s="96"/>
      <c r="D63" s="96"/>
      <c r="E63" s="96"/>
      <c r="F63" s="96"/>
      <c r="G63" s="96"/>
      <c r="H63" s="96"/>
      <c r="I63" s="96"/>
      <c r="J63" s="97"/>
      <c r="K63" s="83" t="s">
        <v>34</v>
      </c>
      <c r="L63" s="83"/>
      <c r="M63" s="83"/>
      <c r="N63" s="83"/>
      <c r="O63" s="83"/>
      <c r="P63" s="83"/>
      <c r="Q63" s="83"/>
      <c r="R63" s="83"/>
      <c r="S63" s="83"/>
      <c r="T63" s="83"/>
      <c r="U63" s="83" t="s">
        <v>491</v>
      </c>
      <c r="V63" s="83"/>
      <c r="W63" s="83"/>
      <c r="X63" s="83"/>
      <c r="Y63" s="83"/>
      <c r="Z63" s="83"/>
      <c r="AA63" s="83"/>
      <c r="AB63" s="83"/>
      <c r="AC63" s="83"/>
      <c r="AD63" s="84"/>
      <c r="AE63" s="5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54"/>
    </row>
    <row r="64" spans="1:57" ht="10.15" customHeight="1" thickBot="1" x14ac:dyDescent="0.2">
      <c r="A64" s="132"/>
      <c r="B64" s="133"/>
      <c r="C64" s="133"/>
      <c r="D64" s="133"/>
      <c r="E64" s="133"/>
      <c r="F64" s="133"/>
      <c r="G64" s="133"/>
      <c r="H64" s="133"/>
      <c r="I64" s="133"/>
      <c r="J64" s="134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6"/>
      <c r="AE64" s="5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54"/>
    </row>
    <row r="65" spans="1:57" ht="10.15" customHeight="1" x14ac:dyDescent="0.15">
      <c r="A65" s="122" t="s">
        <v>57</v>
      </c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4"/>
      <c r="AE65" s="151" t="s">
        <v>399</v>
      </c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257" t="s">
        <v>400</v>
      </c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5"/>
    </row>
    <row r="66" spans="1:57" ht="10.15" customHeight="1" x14ac:dyDescent="0.15">
      <c r="A66" s="106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8"/>
      <c r="AE66" s="258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62" t="str">
        <f>IFERROR((AS42*I23)+U50+(Z54*U58)+(Z60*U64)," ")</f>
        <v xml:space="preserve"> </v>
      </c>
      <c r="AT66" s="263"/>
      <c r="AU66" s="263"/>
      <c r="AV66" s="263"/>
      <c r="AW66" s="263"/>
      <c r="AX66" s="263"/>
      <c r="AY66" s="263"/>
      <c r="AZ66" s="263"/>
      <c r="BA66" s="263"/>
      <c r="BB66" s="263"/>
      <c r="BC66" s="263"/>
      <c r="BD66" s="263"/>
      <c r="BE66" s="264"/>
    </row>
    <row r="67" spans="1:57" ht="10.15" customHeight="1" x14ac:dyDescent="0.15">
      <c r="A67" s="109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1"/>
      <c r="AE67" s="258"/>
      <c r="AF67" s="259"/>
      <c r="AG67" s="259"/>
      <c r="AH67" s="259"/>
      <c r="AI67" s="259"/>
      <c r="AJ67" s="259"/>
      <c r="AK67" s="259"/>
      <c r="AL67" s="259"/>
      <c r="AM67" s="259"/>
      <c r="AN67" s="259"/>
      <c r="AO67" s="259"/>
      <c r="AP67" s="259"/>
      <c r="AQ67" s="259"/>
      <c r="AR67" s="259"/>
      <c r="AS67" s="262"/>
      <c r="AT67" s="263"/>
      <c r="AU67" s="263"/>
      <c r="AV67" s="263"/>
      <c r="AW67" s="263"/>
      <c r="AX67" s="263"/>
      <c r="AY67" s="263"/>
      <c r="AZ67" s="263"/>
      <c r="BA67" s="263"/>
      <c r="BB67" s="263"/>
      <c r="BC67" s="263"/>
      <c r="BD67" s="263"/>
      <c r="BE67" s="264"/>
    </row>
    <row r="68" spans="1:57" ht="10.15" customHeight="1" thickBot="1" x14ac:dyDescent="0.2">
      <c r="A68" s="90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2"/>
      <c r="AE68" s="260"/>
      <c r="AF68" s="261"/>
      <c r="AG68" s="261"/>
      <c r="AH68" s="261"/>
      <c r="AI68" s="261"/>
      <c r="AJ68" s="261"/>
      <c r="AK68" s="261"/>
      <c r="AL68" s="261"/>
      <c r="AM68" s="261"/>
      <c r="AN68" s="261"/>
      <c r="AO68" s="261"/>
      <c r="AP68" s="261"/>
      <c r="AQ68" s="261"/>
      <c r="AR68" s="261"/>
      <c r="AS68" s="265"/>
      <c r="AT68" s="266"/>
      <c r="AU68" s="266"/>
      <c r="AV68" s="266"/>
      <c r="AW68" s="266"/>
      <c r="AX68" s="266"/>
      <c r="AY68" s="266"/>
      <c r="AZ68" s="266"/>
      <c r="BA68" s="266"/>
      <c r="BB68" s="266"/>
      <c r="BC68" s="266"/>
      <c r="BD68" s="266"/>
      <c r="BE68" s="267"/>
    </row>
    <row r="69" spans="1:57" ht="10.15" customHeight="1" x14ac:dyDescent="0.15">
      <c r="A69" s="122" t="s">
        <v>554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4"/>
      <c r="AE69" s="125" t="s">
        <v>44</v>
      </c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  <c r="BC69" s="126"/>
      <c r="BD69" s="126"/>
      <c r="BE69" s="127"/>
    </row>
    <row r="70" spans="1:57" ht="10.15" customHeight="1" x14ac:dyDescent="0.15">
      <c r="A70" s="237" t="str">
        <f>IF(J19=0," ",J19)</f>
        <v xml:space="preserve"> </v>
      </c>
      <c r="B70" s="238"/>
      <c r="C70" s="238"/>
      <c r="D70" s="238"/>
      <c r="E70" s="238"/>
      <c r="F70" s="238"/>
      <c r="G70" s="238"/>
      <c r="H70" s="238"/>
      <c r="I70" s="116"/>
      <c r="J70" s="239"/>
      <c r="K70" s="239"/>
      <c r="L70" s="240"/>
      <c r="M70" s="241" t="str">
        <f>IF(J46=0," ",J46)</f>
        <v xml:space="preserve"> </v>
      </c>
      <c r="N70" s="241"/>
      <c r="O70" s="241"/>
      <c r="P70" s="241"/>
      <c r="Q70" s="241"/>
      <c r="R70" s="241"/>
      <c r="S70" s="241"/>
      <c r="T70" s="241"/>
      <c r="U70" s="115"/>
      <c r="V70" s="115"/>
      <c r="W70" s="115"/>
      <c r="X70" s="115"/>
      <c r="Y70" s="242" t="s">
        <v>52</v>
      </c>
      <c r="Z70" s="242"/>
      <c r="AA70" s="242"/>
      <c r="AB70" s="242"/>
      <c r="AC70" s="242"/>
      <c r="AD70" s="243"/>
      <c r="AE70" s="113" t="s">
        <v>45</v>
      </c>
      <c r="AF70" s="114"/>
      <c r="AG70" s="114"/>
      <c r="AH70" s="114"/>
      <c r="AI70" s="114"/>
      <c r="AJ70" s="114"/>
      <c r="AK70" s="114"/>
      <c r="AL70" s="114"/>
      <c r="AM70" s="114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115"/>
      <c r="BB70" s="115"/>
      <c r="BC70" s="115"/>
      <c r="BD70" s="115"/>
      <c r="BE70" s="128"/>
    </row>
    <row r="71" spans="1:57" ht="10.15" customHeight="1" x14ac:dyDescent="0.15">
      <c r="A71" s="244" t="str">
        <f>IF(J28=0," ",J28)</f>
        <v xml:space="preserve"> </v>
      </c>
      <c r="B71" s="245"/>
      <c r="C71" s="245"/>
      <c r="D71" s="245"/>
      <c r="E71" s="245"/>
      <c r="F71" s="245"/>
      <c r="G71" s="245"/>
      <c r="H71" s="245"/>
      <c r="I71" s="76"/>
      <c r="J71" s="77"/>
      <c r="K71" s="77"/>
      <c r="L71" s="137"/>
      <c r="M71" s="246" t="str">
        <f>IF(J54=0," ",J54)</f>
        <v xml:space="preserve"> </v>
      </c>
      <c r="N71" s="246"/>
      <c r="O71" s="246"/>
      <c r="P71" s="246"/>
      <c r="Q71" s="246"/>
      <c r="R71" s="246"/>
      <c r="S71" s="246"/>
      <c r="T71" s="246"/>
      <c r="U71" s="129"/>
      <c r="V71" s="129"/>
      <c r="W71" s="129"/>
      <c r="X71" s="129"/>
      <c r="Y71" s="247">
        <f>I70+I71+I72+U70+U71+U72</f>
        <v>0</v>
      </c>
      <c r="Z71" s="247"/>
      <c r="AA71" s="247"/>
      <c r="AB71" s="247"/>
      <c r="AC71" s="247"/>
      <c r="AD71" s="248"/>
      <c r="AE71" s="93" t="s">
        <v>473</v>
      </c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129"/>
      <c r="AW71" s="129"/>
      <c r="AX71" s="129"/>
      <c r="AY71" s="129"/>
      <c r="AZ71" s="129"/>
      <c r="BA71" s="129"/>
      <c r="BB71" s="129"/>
      <c r="BC71" s="129"/>
      <c r="BD71" s="129"/>
      <c r="BE71" s="130"/>
    </row>
    <row r="72" spans="1:57" ht="10.15" customHeight="1" thickBot="1" x14ac:dyDescent="0.2">
      <c r="A72" s="251" t="str">
        <f>IF(J34=0," ",J34)</f>
        <v xml:space="preserve"> </v>
      </c>
      <c r="B72" s="252"/>
      <c r="C72" s="252"/>
      <c r="D72" s="252"/>
      <c r="E72" s="252"/>
      <c r="F72" s="252"/>
      <c r="G72" s="252"/>
      <c r="H72" s="252"/>
      <c r="I72" s="253"/>
      <c r="J72" s="254"/>
      <c r="K72" s="254"/>
      <c r="L72" s="255"/>
      <c r="M72" s="256" t="str">
        <f>IF(J60=0," ",J60)</f>
        <v xml:space="preserve"> </v>
      </c>
      <c r="N72" s="256"/>
      <c r="O72" s="256"/>
      <c r="P72" s="256"/>
      <c r="Q72" s="256"/>
      <c r="R72" s="256"/>
      <c r="S72" s="256"/>
      <c r="T72" s="256"/>
      <c r="U72" s="235"/>
      <c r="V72" s="235"/>
      <c r="W72" s="235"/>
      <c r="X72" s="235"/>
      <c r="Y72" s="249"/>
      <c r="Z72" s="249"/>
      <c r="AA72" s="249"/>
      <c r="AB72" s="249"/>
      <c r="AC72" s="249"/>
      <c r="AD72" s="250"/>
      <c r="AE72" s="233" t="s">
        <v>46</v>
      </c>
      <c r="AF72" s="234"/>
      <c r="AG72" s="234"/>
      <c r="AH72" s="234"/>
      <c r="AI72" s="234"/>
      <c r="AJ72" s="234"/>
      <c r="AK72" s="234"/>
      <c r="AL72" s="235"/>
      <c r="AM72" s="235"/>
      <c r="AN72" s="235"/>
      <c r="AO72" s="235"/>
      <c r="AP72" s="231" t="s">
        <v>39</v>
      </c>
      <c r="AQ72" s="231"/>
      <c r="AR72" s="231"/>
      <c r="AS72" s="231"/>
      <c r="AT72" s="231"/>
      <c r="AU72" s="231"/>
      <c r="AV72" s="231"/>
      <c r="AW72" s="231"/>
      <c r="AX72" s="231"/>
      <c r="AY72" s="235"/>
      <c r="AZ72" s="235"/>
      <c r="BA72" s="235"/>
      <c r="BB72" s="235"/>
      <c r="BC72" s="235"/>
      <c r="BD72" s="235"/>
      <c r="BE72" s="236"/>
    </row>
    <row r="73" spans="1:57" ht="10.15" customHeight="1" x14ac:dyDescent="0.15">
      <c r="A73" s="119" t="s">
        <v>47</v>
      </c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41"/>
      <c r="AE73" s="119" t="s">
        <v>51</v>
      </c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20"/>
      <c r="AV73" s="120"/>
      <c r="AW73" s="120"/>
      <c r="AX73" s="120"/>
      <c r="AY73" s="120"/>
      <c r="AZ73" s="120"/>
      <c r="BA73" s="120"/>
      <c r="BB73" s="120"/>
      <c r="BC73" s="120"/>
      <c r="BD73" s="120"/>
      <c r="BE73" s="121"/>
    </row>
    <row r="74" spans="1:57" ht="10.15" customHeight="1" x14ac:dyDescent="0.15">
      <c r="A74" s="12"/>
      <c r="B74" s="13" t="s">
        <v>50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5"/>
      <c r="AE74" s="5"/>
      <c r="AF74" s="11" t="s">
        <v>50</v>
      </c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54"/>
    </row>
    <row r="75" spans="1:57" ht="10.15" customHeight="1" x14ac:dyDescent="0.15">
      <c r="A75" s="5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8"/>
      <c r="AE75" s="5"/>
      <c r="AF75" s="11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54"/>
    </row>
    <row r="76" spans="1:57" ht="10.15" customHeight="1" x14ac:dyDescent="0.15">
      <c r="A76" s="5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8"/>
      <c r="AE76" s="5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54"/>
    </row>
    <row r="77" spans="1:57" ht="10.15" customHeight="1" x14ac:dyDescent="0.15">
      <c r="A77" s="5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8"/>
      <c r="AE77" s="5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54"/>
    </row>
    <row r="78" spans="1:57" ht="10.15" customHeight="1" x14ac:dyDescent="0.15">
      <c r="A78" s="5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8"/>
      <c r="AE78" s="5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54"/>
    </row>
    <row r="79" spans="1:57" ht="10.15" customHeight="1" x14ac:dyDescent="0.15">
      <c r="A79" s="5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8"/>
      <c r="AE79" s="5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54"/>
    </row>
    <row r="80" spans="1:57" ht="10.15" customHeight="1" x14ac:dyDescent="0.15">
      <c r="A80" s="5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8"/>
      <c r="AE80" s="5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54"/>
    </row>
    <row r="81" spans="1:57" ht="10.15" customHeight="1" x14ac:dyDescent="0.15">
      <c r="A81" s="5"/>
      <c r="B81" s="16" t="s">
        <v>48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6" t="s">
        <v>49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8"/>
      <c r="AE81" s="5"/>
      <c r="AF81" s="11" t="s">
        <v>48</v>
      </c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11" t="s">
        <v>49</v>
      </c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54"/>
    </row>
    <row r="82" spans="1:57" ht="10.15" customHeight="1" thickBot="1" x14ac:dyDescent="0.2">
      <c r="A82" s="55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7"/>
      <c r="AE82" s="55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9"/>
    </row>
    <row r="83" spans="1:57" ht="10.15" customHeight="1" thickTop="1" x14ac:dyDescent="0.15">
      <c r="A83" s="75" t="s">
        <v>525</v>
      </c>
    </row>
    <row r="84" spans="1:57" ht="10.15" customHeight="1" x14ac:dyDescent="0.15"/>
    <row r="85" spans="1:57" ht="10.15" customHeight="1" x14ac:dyDescent="0.15"/>
    <row r="86" spans="1:57" ht="10.15" customHeight="1" x14ac:dyDescent="0.15"/>
    <row r="87" spans="1:57" ht="10.15" customHeight="1" x14ac:dyDescent="0.15"/>
    <row r="88" spans="1:57" ht="10.15" customHeight="1" x14ac:dyDescent="0.15"/>
    <row r="89" spans="1:57" ht="10.15" customHeight="1" x14ac:dyDescent="0.15"/>
    <row r="90" spans="1:57" ht="10.15" customHeight="1" x14ac:dyDescent="0.15"/>
    <row r="91" spans="1:57" ht="10.15" customHeight="1" x14ac:dyDescent="0.15"/>
    <row r="92" spans="1:57" ht="10.15" customHeight="1" x14ac:dyDescent="0.15"/>
    <row r="93" spans="1:57" ht="10.15" customHeight="1" x14ac:dyDescent="0.15"/>
    <row r="94" spans="1:57" ht="10.15" customHeight="1" x14ac:dyDescent="0.15"/>
  </sheetData>
  <mergeCells count="222">
    <mergeCell ref="AV1:BE1"/>
    <mergeCell ref="M1:AM3"/>
    <mergeCell ref="AN1:AT1"/>
    <mergeCell ref="AN2:AT2"/>
    <mergeCell ref="AN3:AT3"/>
    <mergeCell ref="AV3:BE3"/>
    <mergeCell ref="A22:H22"/>
    <mergeCell ref="I22:P22"/>
    <mergeCell ref="A23:H24"/>
    <mergeCell ref="I23:P24"/>
    <mergeCell ref="Q22:X22"/>
    <mergeCell ref="Q23:X24"/>
    <mergeCell ref="Y22:AD22"/>
    <mergeCell ref="Y23:AD24"/>
    <mergeCell ref="A5:I5"/>
    <mergeCell ref="A6:I6"/>
    <mergeCell ref="AE4:BE4"/>
    <mergeCell ref="AE5:AM5"/>
    <mergeCell ref="AE6:AM7"/>
    <mergeCell ref="AN5:BE5"/>
    <mergeCell ref="A13:I13"/>
    <mergeCell ref="J13:AD13"/>
    <mergeCell ref="A4:AD4"/>
    <mergeCell ref="J5:AD5"/>
    <mergeCell ref="A26:H26"/>
    <mergeCell ref="A25:H25"/>
    <mergeCell ref="AE65:AR65"/>
    <mergeCell ref="AS65:BE65"/>
    <mergeCell ref="AE66:AR68"/>
    <mergeCell ref="AS66:BE68"/>
    <mergeCell ref="I26:O26"/>
    <mergeCell ref="P26:W26"/>
    <mergeCell ref="X26:AD26"/>
    <mergeCell ref="I25:O25"/>
    <mergeCell ref="P25:W25"/>
    <mergeCell ref="X25:AD25"/>
    <mergeCell ref="U32:AD32"/>
    <mergeCell ref="A29:I29"/>
    <mergeCell ref="A30:H30"/>
    <mergeCell ref="I30:O30"/>
    <mergeCell ref="P30:W30"/>
    <mergeCell ref="X30:AD30"/>
    <mergeCell ref="A27:AD27"/>
    <mergeCell ref="A28:I28"/>
    <mergeCell ref="A65:AD65"/>
    <mergeCell ref="A53:AD53"/>
    <mergeCell ref="V28:Y28"/>
    <mergeCell ref="J28:U28"/>
    <mergeCell ref="Z28:AD28"/>
    <mergeCell ref="A45:AD45"/>
    <mergeCell ref="AE72:AK72"/>
    <mergeCell ref="AL72:AO72"/>
    <mergeCell ref="AP72:AX72"/>
    <mergeCell ref="AY72:BE72"/>
    <mergeCell ref="A70:H70"/>
    <mergeCell ref="I70:L70"/>
    <mergeCell ref="M70:T70"/>
    <mergeCell ref="U70:X70"/>
    <mergeCell ref="Y70:AD70"/>
    <mergeCell ref="A71:H71"/>
    <mergeCell ref="I71:L71"/>
    <mergeCell ref="M71:T71"/>
    <mergeCell ref="U71:X71"/>
    <mergeCell ref="Y71:AD72"/>
    <mergeCell ref="A72:H72"/>
    <mergeCell ref="I72:L72"/>
    <mergeCell ref="M72:T72"/>
    <mergeCell ref="U72:X72"/>
    <mergeCell ref="AE45:BE45"/>
    <mergeCell ref="I36:O36"/>
    <mergeCell ref="P36:W36"/>
    <mergeCell ref="X36:AD36"/>
    <mergeCell ref="J6:AD6"/>
    <mergeCell ref="J7:AD7"/>
    <mergeCell ref="J8:AD8"/>
    <mergeCell ref="J9:AD9"/>
    <mergeCell ref="J10:AD10"/>
    <mergeCell ref="A7:I7"/>
    <mergeCell ref="A8:I8"/>
    <mergeCell ref="A9:I9"/>
    <mergeCell ref="A10:I10"/>
    <mergeCell ref="AV2:BE2"/>
    <mergeCell ref="A21:I21"/>
    <mergeCell ref="A18:AD18"/>
    <mergeCell ref="A19:I19"/>
    <mergeCell ref="J19:AD19"/>
    <mergeCell ref="AE8:AM8"/>
    <mergeCell ref="AE9:AM10"/>
    <mergeCell ref="AE11:AM11"/>
    <mergeCell ref="AE12:AM14"/>
    <mergeCell ref="AE15:AM15"/>
    <mergeCell ref="AE16:AM17"/>
    <mergeCell ref="A16:I16"/>
    <mergeCell ref="J16:AD16"/>
    <mergeCell ref="A17:I17"/>
    <mergeCell ref="J17:AD17"/>
    <mergeCell ref="A14:I14"/>
    <mergeCell ref="J14:AD14"/>
    <mergeCell ref="A15:I15"/>
    <mergeCell ref="J15:AD15"/>
    <mergeCell ref="A11:AD11"/>
    <mergeCell ref="A12:I12"/>
    <mergeCell ref="J12:AD12"/>
    <mergeCell ref="AE18:BE18"/>
    <mergeCell ref="A20:I20"/>
    <mergeCell ref="J20:AD20"/>
    <mergeCell ref="A47:I47"/>
    <mergeCell ref="J47:AD47"/>
    <mergeCell ref="K43:T43"/>
    <mergeCell ref="U43:AD43"/>
    <mergeCell ref="Z34:AD34"/>
    <mergeCell ref="A35:I35"/>
    <mergeCell ref="A40:I40"/>
    <mergeCell ref="A38:J38"/>
    <mergeCell ref="K38:T38"/>
    <mergeCell ref="U38:AD38"/>
    <mergeCell ref="A39:AD39"/>
    <mergeCell ref="J40:U40"/>
    <mergeCell ref="V40:Y40"/>
    <mergeCell ref="Z40:AD40"/>
    <mergeCell ref="A46:I46"/>
    <mergeCell ref="J46:AD46"/>
    <mergeCell ref="A34:I34"/>
    <mergeCell ref="J34:U34"/>
    <mergeCell ref="V34:Y34"/>
    <mergeCell ref="J21:N21"/>
    <mergeCell ref="P21:AB21"/>
    <mergeCell ref="AC21:AD21"/>
    <mergeCell ref="A36:H36"/>
    <mergeCell ref="A37:J37"/>
    <mergeCell ref="K37:T37"/>
    <mergeCell ref="U37:AD37"/>
    <mergeCell ref="A41:I41"/>
    <mergeCell ref="AE41:AR41"/>
    <mergeCell ref="AS41:BE41"/>
    <mergeCell ref="AE42:AR44"/>
    <mergeCell ref="AS42:BE44"/>
    <mergeCell ref="A44:J44"/>
    <mergeCell ref="K44:T44"/>
    <mergeCell ref="U44:AD44"/>
    <mergeCell ref="A43:J43"/>
    <mergeCell ref="J41:N41"/>
    <mergeCell ref="P41:AB41"/>
    <mergeCell ref="AC41:AD41"/>
    <mergeCell ref="I52:O52"/>
    <mergeCell ref="P52:W52"/>
    <mergeCell ref="X52:AD52"/>
    <mergeCell ref="A58:J58"/>
    <mergeCell ref="K58:T58"/>
    <mergeCell ref="U58:AD58"/>
    <mergeCell ref="A56:H56"/>
    <mergeCell ref="I56:O56"/>
    <mergeCell ref="P56:W56"/>
    <mergeCell ref="X56:AD56"/>
    <mergeCell ref="A57:J57"/>
    <mergeCell ref="K57:T57"/>
    <mergeCell ref="U57:AD57"/>
    <mergeCell ref="A54:I54"/>
    <mergeCell ref="J54:U54"/>
    <mergeCell ref="V54:Y54"/>
    <mergeCell ref="Z54:AD54"/>
    <mergeCell ref="A55:I55"/>
    <mergeCell ref="AE73:BE73"/>
    <mergeCell ref="A69:AD69"/>
    <mergeCell ref="AE69:BE69"/>
    <mergeCell ref="AE70:AM70"/>
    <mergeCell ref="AN70:BE70"/>
    <mergeCell ref="AE71:AU71"/>
    <mergeCell ref="AV71:BE71"/>
    <mergeCell ref="A42:H42"/>
    <mergeCell ref="I42:O42"/>
    <mergeCell ref="P42:W42"/>
    <mergeCell ref="X42:AD42"/>
    <mergeCell ref="A63:J63"/>
    <mergeCell ref="K63:T63"/>
    <mergeCell ref="U63:AD63"/>
    <mergeCell ref="A64:J64"/>
    <mergeCell ref="K64:T64"/>
    <mergeCell ref="U64:AD64"/>
    <mergeCell ref="A61:I61"/>
    <mergeCell ref="A62:H62"/>
    <mergeCell ref="I62:O62"/>
    <mergeCell ref="P62:W62"/>
    <mergeCell ref="X62:AD62"/>
    <mergeCell ref="A59:AD59"/>
    <mergeCell ref="A73:AD73"/>
    <mergeCell ref="A68:AD68"/>
    <mergeCell ref="A48:I48"/>
    <mergeCell ref="A49:J49"/>
    <mergeCell ref="K49:T49"/>
    <mergeCell ref="U49:AD49"/>
    <mergeCell ref="A50:J51"/>
    <mergeCell ref="K50:T51"/>
    <mergeCell ref="A66:AD66"/>
    <mergeCell ref="A67:AD67"/>
    <mergeCell ref="U50:AD51"/>
    <mergeCell ref="J48:N48"/>
    <mergeCell ref="P48:AB48"/>
    <mergeCell ref="AC48:AD48"/>
    <mergeCell ref="J55:N55"/>
    <mergeCell ref="P55:AB55"/>
    <mergeCell ref="AC55:AD55"/>
    <mergeCell ref="J61:N61"/>
    <mergeCell ref="P61:AB61"/>
    <mergeCell ref="AC61:AD61"/>
    <mergeCell ref="A60:I60"/>
    <mergeCell ref="J60:U60"/>
    <mergeCell ref="V60:Y60"/>
    <mergeCell ref="Z60:AD60"/>
    <mergeCell ref="A52:H52"/>
    <mergeCell ref="J29:N29"/>
    <mergeCell ref="P29:AB29"/>
    <mergeCell ref="AC29:AD29"/>
    <mergeCell ref="J35:N35"/>
    <mergeCell ref="P35:AB35"/>
    <mergeCell ref="AC35:AD35"/>
    <mergeCell ref="A31:J31"/>
    <mergeCell ref="K31:T31"/>
    <mergeCell ref="U31:AD31"/>
    <mergeCell ref="A32:J32"/>
    <mergeCell ref="K32:T32"/>
    <mergeCell ref="A33:AD33"/>
  </mergeCells>
  <printOptions horizontalCentered="1" verticalCentered="1"/>
  <pageMargins left="0" right="0" top="0.15748031496062992" bottom="0.15748031496062992" header="0" footer="0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32" r:id="rId4" name="CheckBox2">
          <controlPr defaultSize="0" autoLine="0" autoPict="0" r:id="rId5">
            <anchor moveWithCells="1">
              <from>
                <xdr:col>27</xdr:col>
                <xdr:colOff>114300</xdr:colOff>
                <xdr:row>68</xdr:row>
                <xdr:rowOff>0</xdr:rowOff>
              </from>
              <to>
                <xdr:col>28</xdr:col>
                <xdr:colOff>114300</xdr:colOff>
                <xdr:row>69</xdr:row>
                <xdr:rowOff>19050</xdr:rowOff>
              </to>
            </anchor>
          </controlPr>
        </control>
      </mc:Choice>
      <mc:Fallback>
        <control shapeId="1032" r:id="rId4" name="CheckBox2"/>
      </mc:Fallback>
    </mc:AlternateContent>
    <mc:AlternateContent xmlns:mc="http://schemas.openxmlformats.org/markup-compatibility/2006">
      <mc:Choice Requires="x14">
        <control shapeId="1030" r:id="rId6" name="CheckBox1">
          <controlPr defaultSize="0" autoLine="0" autoPict="0" r:id="rId7">
            <anchor moveWithCells="1">
              <from>
                <xdr:col>23</xdr:col>
                <xdr:colOff>47625</xdr:colOff>
                <xdr:row>68</xdr:row>
                <xdr:rowOff>0</xdr:rowOff>
              </from>
              <to>
                <xdr:col>24</xdr:col>
                <xdr:colOff>47625</xdr:colOff>
                <xdr:row>69</xdr:row>
                <xdr:rowOff>19050</xdr:rowOff>
              </to>
            </anchor>
          </controlPr>
        </control>
      </mc:Choice>
      <mc:Fallback>
        <control shapeId="1030" r:id="rId6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DATA!$S$1:$S$2</xm:f>
          </x14:formula1>
          <xm:sqref>X26:AD26 I25:O26 I30:O30 I36:O36 I42:O42 I56:O56 I62:O62 I52:O52 A58:J58 A64:J64</xm:sqref>
        </x14:dataValidation>
        <x14:dataValidation type="list" allowBlank="1" showInputMessage="1" showErrorMessage="1">
          <x14:formula1>
            <xm:f>DATA!$S$4:$S$5</xm:f>
          </x14:formula1>
          <xm:sqref>X25:AD25 X30:AD30 X36:AD36 X52:AD52 X56:AD56 X62:AD62 AV71:BE71 X42:AD42</xm:sqref>
        </x14:dataValidation>
        <x14:dataValidation type="list" allowBlank="1" showInputMessage="1" showErrorMessage="1">
          <x14:formula1>
            <xm:f>DATA!$S$7:$S$11</xm:f>
          </x14:formula1>
          <xm:sqref>J60:U60 J28:U28 J34:U34 J40:U40</xm:sqref>
        </x14:dataValidation>
        <x14:dataValidation type="list" allowBlank="1" showInputMessage="1" showErrorMessage="1">
          <x14:formula1>
            <xm:f>DATA!$S$19:$S$23</xm:f>
          </x14:formula1>
          <xm:sqref>J54:U54</xm:sqref>
        </x14:dataValidation>
        <x14:dataValidation type="list" allowBlank="1" showInputMessage="1" showErrorMessage="1">
          <x14:formula1>
            <xm:f>DATA!$S$13:$S$16</xm:f>
          </x14:formula1>
          <xm:sqref>AY72:BE72</xm:sqref>
        </x14:dataValidation>
        <x14:dataValidation type="list" showInputMessage="1" showErrorMessage="1">
          <x14:formula1>
            <xm:f>DATA!$B$54:$B$84</xm:f>
          </x14:formula1>
          <xm:sqref>J46:AD46</xm:sqref>
        </x14:dataValidation>
        <x14:dataValidation type="list" allowBlank="1" showInputMessage="1" showErrorMessage="1">
          <x14:formula1>
            <xm:f>DATA!$B$2:$B$53</xm:f>
          </x14:formula1>
          <xm:sqref>J19:AD19</xm:sqref>
        </x14:dataValidation>
        <x14:dataValidation type="list" allowBlank="1" showInputMessage="1" showErrorMessage="1">
          <x14:formula1>
            <xm:f>DATA!$A$86:$A$99</xm:f>
          </x14:formula1>
          <xm:sqref>J5:AD5</xm:sqref>
        </x14:dataValidation>
        <x14:dataValidation type="list" allowBlank="1" showInputMessage="1" showErrorMessage="1">
          <x14:formula1>
            <xm:f>DATA!$S$26:$S$29</xm:f>
          </x14:formula1>
          <xm:sqref>AL72:AO72</xm:sqref>
        </x14:dataValidation>
        <x14:dataValidation type="list" allowBlank="1" showInputMessage="1" showErrorMessage="1">
          <x14:formula1>
            <xm:f>DATA!$A$99:$A$109</xm:f>
          </x14:formula1>
          <xm:sqref>J21:N21 J61:N61 J55:N55 J48:N48 J41:N41 J35:N35 J29:N29</xm:sqref>
        </x14:dataValidation>
        <x14:dataValidation type="list" allowBlank="1" showInputMessage="1" showErrorMessage="1">
          <x14:formula1>
            <xm:f>DATA!$B$100:$B$101</xm:f>
          </x14:formula1>
          <xm:sqref>AV2:BE2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8"/>
  <sheetViews>
    <sheetView topLeftCell="A39" workbookViewId="0">
      <selection activeCell="B97" sqref="B97"/>
    </sheetView>
  </sheetViews>
  <sheetFormatPr baseColWidth="10" defaultColWidth="9.140625" defaultRowHeight="15" x14ac:dyDescent="0.25"/>
  <cols>
    <col min="1" max="1" width="11.7109375" style="38" customWidth="1"/>
    <col min="2" max="2" width="29.42578125" customWidth="1"/>
    <col min="3" max="10" width="13.28515625" customWidth="1"/>
    <col min="19" max="19" width="14.42578125" style="20" customWidth="1"/>
  </cols>
  <sheetData>
    <row r="1" spans="1:20" x14ac:dyDescent="0.25">
      <c r="A1" s="31"/>
      <c r="S1" s="19" t="s">
        <v>13</v>
      </c>
      <c r="T1" s="4"/>
    </row>
    <row r="2" spans="1:20" x14ac:dyDescent="0.25">
      <c r="A2" s="32" t="s">
        <v>61</v>
      </c>
      <c r="B2" s="21" t="s">
        <v>62</v>
      </c>
      <c r="C2" s="22" t="s">
        <v>63</v>
      </c>
      <c r="D2" s="22" t="s">
        <v>64</v>
      </c>
      <c r="E2" s="22" t="s">
        <v>65</v>
      </c>
      <c r="F2" s="22">
        <v>0.6</v>
      </c>
      <c r="G2" s="22" t="s">
        <v>66</v>
      </c>
      <c r="H2" s="22" t="s">
        <v>67</v>
      </c>
      <c r="I2" s="22">
        <v>16</v>
      </c>
      <c r="J2" s="22">
        <v>2.5000000000000001E-2</v>
      </c>
      <c r="S2" s="19" t="s">
        <v>14</v>
      </c>
      <c r="T2" s="4"/>
    </row>
    <row r="3" spans="1:20" x14ac:dyDescent="0.25">
      <c r="A3" s="32" t="s">
        <v>68</v>
      </c>
      <c r="B3" s="22" t="s">
        <v>69</v>
      </c>
      <c r="C3" s="22" t="s">
        <v>70</v>
      </c>
      <c r="D3" s="22" t="s">
        <v>71</v>
      </c>
      <c r="E3" s="22" t="s">
        <v>72</v>
      </c>
      <c r="F3" s="22">
        <v>0.72</v>
      </c>
      <c r="G3" s="22" t="s">
        <v>66</v>
      </c>
      <c r="H3" s="22" t="s">
        <v>73</v>
      </c>
      <c r="I3" s="22">
        <v>16</v>
      </c>
      <c r="J3" s="22">
        <v>2.5000000000000001E-2</v>
      </c>
      <c r="S3" s="19"/>
      <c r="T3" s="4"/>
    </row>
    <row r="4" spans="1:20" x14ac:dyDescent="0.25">
      <c r="A4" s="33" t="s">
        <v>74</v>
      </c>
      <c r="B4" s="23" t="s">
        <v>75</v>
      </c>
      <c r="C4" s="23" t="s">
        <v>76</v>
      </c>
      <c r="D4" s="22" t="s">
        <v>71</v>
      </c>
      <c r="E4" s="23" t="s">
        <v>77</v>
      </c>
      <c r="F4" s="23">
        <v>0.56999999999999995</v>
      </c>
      <c r="G4" s="23" t="s">
        <v>66</v>
      </c>
      <c r="H4" s="23" t="s">
        <v>78</v>
      </c>
      <c r="I4" s="23">
        <v>16</v>
      </c>
      <c r="J4" s="22">
        <v>2.5000000000000001E-2</v>
      </c>
      <c r="S4" s="19" t="s">
        <v>15</v>
      </c>
      <c r="T4" s="4"/>
    </row>
    <row r="5" spans="1:20" x14ac:dyDescent="0.25">
      <c r="A5" s="34" t="s">
        <v>79</v>
      </c>
      <c r="B5" s="24" t="s">
        <v>80</v>
      </c>
      <c r="C5" s="24" t="s">
        <v>81</v>
      </c>
      <c r="D5" s="24" t="s">
        <v>71</v>
      </c>
      <c r="E5" s="24" t="s">
        <v>77</v>
      </c>
      <c r="F5" s="24">
        <v>0.56999999999999995</v>
      </c>
      <c r="G5" s="24" t="s">
        <v>66</v>
      </c>
      <c r="H5" s="24" t="s">
        <v>73</v>
      </c>
      <c r="I5" s="24">
        <v>16</v>
      </c>
      <c r="J5" s="22">
        <v>2.5000000000000001E-2</v>
      </c>
      <c r="S5" s="19" t="s">
        <v>16</v>
      </c>
      <c r="T5" s="4"/>
    </row>
    <row r="6" spans="1:20" x14ac:dyDescent="0.25">
      <c r="A6" s="32" t="s">
        <v>82</v>
      </c>
      <c r="B6" s="25" t="s">
        <v>83</v>
      </c>
      <c r="C6" s="23" t="s">
        <v>84</v>
      </c>
      <c r="D6" s="23" t="s">
        <v>85</v>
      </c>
      <c r="E6" s="23" t="s">
        <v>86</v>
      </c>
      <c r="F6" s="26">
        <v>0.9</v>
      </c>
      <c r="G6" s="23" t="s">
        <v>66</v>
      </c>
      <c r="H6" s="23" t="s">
        <v>87</v>
      </c>
      <c r="I6" s="23">
        <v>8</v>
      </c>
      <c r="J6" s="23">
        <v>0.05</v>
      </c>
    </row>
    <row r="7" spans="1:20" x14ac:dyDescent="0.25">
      <c r="A7" s="32" t="s">
        <v>88</v>
      </c>
      <c r="B7" s="23" t="s">
        <v>89</v>
      </c>
      <c r="C7" s="23" t="s">
        <v>90</v>
      </c>
      <c r="D7" s="23" t="s">
        <v>91</v>
      </c>
      <c r="E7" s="23" t="s">
        <v>92</v>
      </c>
      <c r="F7" s="23">
        <v>1.68</v>
      </c>
      <c r="G7" s="23" t="s">
        <v>66</v>
      </c>
      <c r="H7" s="23" t="s">
        <v>73</v>
      </c>
      <c r="I7" s="23">
        <v>8</v>
      </c>
      <c r="J7" s="23">
        <v>0.05</v>
      </c>
      <c r="S7" s="20" t="s">
        <v>59</v>
      </c>
    </row>
    <row r="8" spans="1:20" ht="27" x14ac:dyDescent="0.25">
      <c r="A8" s="35" t="s">
        <v>93</v>
      </c>
      <c r="B8" s="23" t="s">
        <v>94</v>
      </c>
      <c r="C8" s="23" t="s">
        <v>95</v>
      </c>
      <c r="D8" s="23" t="s">
        <v>91</v>
      </c>
      <c r="E8" s="23" t="s">
        <v>92</v>
      </c>
      <c r="F8" s="23">
        <v>1.68</v>
      </c>
      <c r="G8" s="23" t="s">
        <v>96</v>
      </c>
      <c r="H8" s="23" t="s">
        <v>97</v>
      </c>
      <c r="I8" s="23">
        <v>8</v>
      </c>
      <c r="J8" s="23">
        <v>0.05</v>
      </c>
      <c r="S8" s="20" t="s">
        <v>25</v>
      </c>
    </row>
    <row r="9" spans="1:20" x14ac:dyDescent="0.25">
      <c r="A9" s="33" t="s">
        <v>98</v>
      </c>
      <c r="B9" s="23" t="s">
        <v>99</v>
      </c>
      <c r="C9" s="23" t="s">
        <v>100</v>
      </c>
      <c r="D9" s="23" t="s">
        <v>91</v>
      </c>
      <c r="E9" s="23" t="s">
        <v>101</v>
      </c>
      <c r="F9" s="23">
        <v>1.29</v>
      </c>
      <c r="G9" s="23" t="s">
        <v>66</v>
      </c>
      <c r="H9" s="23" t="s">
        <v>78</v>
      </c>
      <c r="I9" s="23">
        <v>8</v>
      </c>
      <c r="J9" s="23">
        <v>0.05</v>
      </c>
      <c r="S9" s="20" t="s">
        <v>517</v>
      </c>
    </row>
    <row r="10" spans="1:20" x14ac:dyDescent="0.25">
      <c r="A10" s="33" t="s">
        <v>102</v>
      </c>
      <c r="B10" s="23" t="s">
        <v>103</v>
      </c>
      <c r="C10" s="23" t="s">
        <v>104</v>
      </c>
      <c r="D10" s="23" t="s">
        <v>91</v>
      </c>
      <c r="E10" s="23" t="s">
        <v>105</v>
      </c>
      <c r="F10" s="23">
        <v>1.08</v>
      </c>
      <c r="G10" s="23" t="s">
        <v>66</v>
      </c>
      <c r="H10" s="23" t="s">
        <v>73</v>
      </c>
      <c r="I10" s="23">
        <v>8</v>
      </c>
      <c r="J10" s="23">
        <v>0.05</v>
      </c>
      <c r="S10" s="20" t="s">
        <v>26</v>
      </c>
    </row>
    <row r="11" spans="1:20" x14ac:dyDescent="0.25">
      <c r="A11" s="32" t="s">
        <v>106</v>
      </c>
      <c r="B11" s="23" t="s">
        <v>107</v>
      </c>
      <c r="C11" s="23" t="s">
        <v>108</v>
      </c>
      <c r="D11" s="23" t="s">
        <v>91</v>
      </c>
      <c r="E11" s="23" t="s">
        <v>105</v>
      </c>
      <c r="F11" s="23">
        <v>1.08</v>
      </c>
      <c r="G11" s="23" t="s">
        <v>66</v>
      </c>
      <c r="H11" s="23" t="s">
        <v>109</v>
      </c>
      <c r="I11" s="23">
        <v>8</v>
      </c>
      <c r="J11" s="23">
        <v>0.05</v>
      </c>
      <c r="S11" s="20" t="s">
        <v>60</v>
      </c>
    </row>
    <row r="12" spans="1:20" x14ac:dyDescent="0.25">
      <c r="A12" s="36" t="s">
        <v>110</v>
      </c>
      <c r="B12" s="27" t="s">
        <v>111</v>
      </c>
      <c r="C12" s="27" t="s">
        <v>112</v>
      </c>
      <c r="D12" s="27" t="s">
        <v>91</v>
      </c>
      <c r="E12" s="27" t="s">
        <v>105</v>
      </c>
      <c r="F12" s="27">
        <v>1.08</v>
      </c>
      <c r="G12" s="27" t="s">
        <v>66</v>
      </c>
      <c r="H12" s="27" t="s">
        <v>113</v>
      </c>
      <c r="I12" s="27">
        <v>8</v>
      </c>
      <c r="J12" s="23">
        <v>0.05</v>
      </c>
    </row>
    <row r="13" spans="1:20" ht="27" x14ac:dyDescent="0.25">
      <c r="A13" s="37" t="s">
        <v>114</v>
      </c>
      <c r="B13" s="23" t="s">
        <v>114</v>
      </c>
      <c r="C13" s="23" t="s">
        <v>115</v>
      </c>
      <c r="D13" s="23" t="s">
        <v>91</v>
      </c>
      <c r="E13" s="23" t="s">
        <v>105</v>
      </c>
      <c r="F13" s="23">
        <v>1.2</v>
      </c>
      <c r="G13" s="23" t="s">
        <v>66</v>
      </c>
      <c r="H13" s="23" t="s">
        <v>97</v>
      </c>
      <c r="I13" s="23">
        <v>8</v>
      </c>
      <c r="J13" s="23">
        <v>0.05</v>
      </c>
      <c r="S13" s="20" t="s">
        <v>40</v>
      </c>
    </row>
    <row r="14" spans="1:20" x14ac:dyDescent="0.25">
      <c r="A14" s="33" t="s">
        <v>116</v>
      </c>
      <c r="B14" s="23" t="s">
        <v>117</v>
      </c>
      <c r="C14" s="23" t="s">
        <v>118</v>
      </c>
      <c r="D14" s="23" t="s">
        <v>119</v>
      </c>
      <c r="E14" s="23" t="s">
        <v>120</v>
      </c>
      <c r="F14" s="26">
        <v>1.2</v>
      </c>
      <c r="G14" s="23" t="s">
        <v>66</v>
      </c>
      <c r="H14" s="23" t="s">
        <v>73</v>
      </c>
      <c r="I14" s="23">
        <v>8</v>
      </c>
      <c r="J14" s="23">
        <v>0.05</v>
      </c>
      <c r="S14" s="20" t="s">
        <v>43</v>
      </c>
    </row>
    <row r="15" spans="1:20" x14ac:dyDescent="0.25">
      <c r="A15" s="33" t="s">
        <v>121</v>
      </c>
      <c r="B15" s="23" t="s">
        <v>122</v>
      </c>
      <c r="C15" s="23" t="s">
        <v>123</v>
      </c>
      <c r="D15" s="23" t="s">
        <v>124</v>
      </c>
      <c r="E15" s="23" t="s">
        <v>125</v>
      </c>
      <c r="F15" s="26">
        <v>1.42</v>
      </c>
      <c r="G15" s="23" t="s">
        <v>66</v>
      </c>
      <c r="H15" s="23" t="s">
        <v>73</v>
      </c>
      <c r="I15" s="23">
        <v>8</v>
      </c>
      <c r="J15" s="23">
        <v>0.05</v>
      </c>
      <c r="S15" s="20" t="s">
        <v>42</v>
      </c>
    </row>
    <row r="16" spans="1:20" x14ac:dyDescent="0.25">
      <c r="A16" s="33" t="s">
        <v>126</v>
      </c>
      <c r="B16" s="23" t="s">
        <v>127</v>
      </c>
      <c r="C16" s="23" t="s">
        <v>128</v>
      </c>
      <c r="D16" s="23" t="s">
        <v>129</v>
      </c>
      <c r="E16" s="23" t="s">
        <v>130</v>
      </c>
      <c r="F16" s="26">
        <v>2.0699999999999998</v>
      </c>
      <c r="G16" s="23" t="s">
        <v>66</v>
      </c>
      <c r="H16" s="23" t="s">
        <v>73</v>
      </c>
      <c r="I16" s="23">
        <v>8</v>
      </c>
      <c r="J16" s="23">
        <v>0.05</v>
      </c>
      <c r="S16" s="20" t="s">
        <v>41</v>
      </c>
    </row>
    <row r="17" spans="1:19" x14ac:dyDescent="0.25">
      <c r="A17" s="33" t="s">
        <v>131</v>
      </c>
      <c r="B17" s="23" t="s">
        <v>132</v>
      </c>
      <c r="C17" s="23" t="s">
        <v>133</v>
      </c>
      <c r="D17" s="23" t="s">
        <v>129</v>
      </c>
      <c r="E17" s="23" t="s">
        <v>134</v>
      </c>
      <c r="F17" s="26">
        <v>1.61</v>
      </c>
      <c r="G17" s="23" t="s">
        <v>66</v>
      </c>
      <c r="H17" s="25" t="s">
        <v>135</v>
      </c>
      <c r="I17" s="25">
        <v>8</v>
      </c>
      <c r="J17" s="23">
        <v>0.05</v>
      </c>
      <c r="S17" s="20" t="s">
        <v>27</v>
      </c>
    </row>
    <row r="18" spans="1:19" ht="27" x14ac:dyDescent="0.25">
      <c r="A18" s="37" t="s">
        <v>136</v>
      </c>
      <c r="B18" s="25" t="s">
        <v>137</v>
      </c>
      <c r="C18" s="23" t="s">
        <v>138</v>
      </c>
      <c r="D18" s="23" t="s">
        <v>129</v>
      </c>
      <c r="E18" s="23" t="s">
        <v>134</v>
      </c>
      <c r="F18" s="26">
        <v>1.61</v>
      </c>
      <c r="G18" s="23" t="s">
        <v>66</v>
      </c>
      <c r="H18" s="25" t="s">
        <v>139</v>
      </c>
      <c r="I18" s="25">
        <v>8</v>
      </c>
      <c r="J18" s="23">
        <v>0.05</v>
      </c>
    </row>
    <row r="19" spans="1:19" x14ac:dyDescent="0.25">
      <c r="A19" s="33" t="s">
        <v>140</v>
      </c>
      <c r="B19" s="23" t="s">
        <v>141</v>
      </c>
      <c r="C19" s="23" t="s">
        <v>142</v>
      </c>
      <c r="D19" s="23" t="s">
        <v>143</v>
      </c>
      <c r="E19" s="23" t="s">
        <v>144</v>
      </c>
      <c r="F19" s="26">
        <v>1.55</v>
      </c>
      <c r="G19" s="23" t="s">
        <v>66</v>
      </c>
      <c r="H19" s="23" t="s">
        <v>145</v>
      </c>
      <c r="I19" s="23">
        <v>8</v>
      </c>
      <c r="J19" s="23">
        <v>0.05</v>
      </c>
      <c r="S19" s="20" t="s">
        <v>59</v>
      </c>
    </row>
    <row r="20" spans="1:19" x14ac:dyDescent="0.25">
      <c r="A20" s="33" t="s">
        <v>146</v>
      </c>
      <c r="B20" s="23" t="s">
        <v>147</v>
      </c>
      <c r="C20" s="23" t="s">
        <v>148</v>
      </c>
      <c r="D20" s="23" t="s">
        <v>149</v>
      </c>
      <c r="E20" s="23" t="s">
        <v>150</v>
      </c>
      <c r="F20" s="26">
        <v>2.6</v>
      </c>
      <c r="G20" s="23" t="s">
        <v>66</v>
      </c>
      <c r="H20" s="23" t="s">
        <v>73</v>
      </c>
      <c r="I20" s="23">
        <v>8</v>
      </c>
      <c r="J20" s="23">
        <v>0.05</v>
      </c>
      <c r="S20" s="20" t="s">
        <v>53</v>
      </c>
    </row>
    <row r="21" spans="1:19" x14ac:dyDescent="0.25">
      <c r="A21" s="33" t="s">
        <v>151</v>
      </c>
      <c r="B21" s="23" t="s">
        <v>152</v>
      </c>
      <c r="C21" s="23" t="s">
        <v>153</v>
      </c>
      <c r="D21" s="23" t="s">
        <v>149</v>
      </c>
      <c r="E21" s="23" t="s">
        <v>154</v>
      </c>
      <c r="F21" s="26">
        <v>1.64</v>
      </c>
      <c r="G21" s="23" t="s">
        <v>66</v>
      </c>
      <c r="H21" s="23" t="s">
        <v>73</v>
      </c>
      <c r="I21" s="23">
        <v>8</v>
      </c>
      <c r="J21" s="23">
        <v>0.05</v>
      </c>
      <c r="S21" s="20" t="s">
        <v>54</v>
      </c>
    </row>
    <row r="22" spans="1:19" x14ac:dyDescent="0.25">
      <c r="A22" s="33" t="s">
        <v>155</v>
      </c>
      <c r="B22" s="23" t="s">
        <v>156</v>
      </c>
      <c r="C22" s="23" t="s">
        <v>157</v>
      </c>
      <c r="D22" s="23" t="s">
        <v>149</v>
      </c>
      <c r="E22" s="23" t="s">
        <v>154</v>
      </c>
      <c r="F22" s="26">
        <v>1.64</v>
      </c>
      <c r="G22" s="23" t="s">
        <v>66</v>
      </c>
      <c r="H22" s="23" t="s">
        <v>113</v>
      </c>
      <c r="I22" s="23">
        <v>8</v>
      </c>
      <c r="J22" s="23">
        <v>0.05</v>
      </c>
      <c r="S22" s="20" t="s">
        <v>55</v>
      </c>
    </row>
    <row r="23" spans="1:19" x14ac:dyDescent="0.25">
      <c r="A23" s="33" t="s">
        <v>158</v>
      </c>
      <c r="B23" s="23" t="s">
        <v>159</v>
      </c>
      <c r="C23" s="23" t="s">
        <v>160</v>
      </c>
      <c r="D23" s="23" t="s">
        <v>149</v>
      </c>
      <c r="E23" s="23" t="s">
        <v>161</v>
      </c>
      <c r="F23" s="26">
        <v>1.85</v>
      </c>
      <c r="G23" s="23" t="s">
        <v>66</v>
      </c>
      <c r="H23" s="23" t="s">
        <v>78</v>
      </c>
      <c r="I23" s="23">
        <v>8</v>
      </c>
      <c r="J23" s="23">
        <v>0.05</v>
      </c>
      <c r="S23" s="20" t="s">
        <v>60</v>
      </c>
    </row>
    <row r="24" spans="1:19" x14ac:dyDescent="0.25">
      <c r="A24" s="34" t="s">
        <v>162</v>
      </c>
      <c r="B24" s="24" t="s">
        <v>163</v>
      </c>
      <c r="C24" s="24" t="s">
        <v>164</v>
      </c>
      <c r="D24" s="24" t="s">
        <v>165</v>
      </c>
      <c r="E24" s="24" t="s">
        <v>166</v>
      </c>
      <c r="F24" s="28">
        <v>4.5</v>
      </c>
      <c r="G24" s="24" t="s">
        <v>167</v>
      </c>
      <c r="H24" s="24" t="s">
        <v>168</v>
      </c>
      <c r="I24" s="24">
        <v>4</v>
      </c>
      <c r="J24" s="23">
        <v>0.1</v>
      </c>
    </row>
    <row r="25" spans="1:19" x14ac:dyDescent="0.25">
      <c r="A25" s="33" t="s">
        <v>169</v>
      </c>
      <c r="B25" s="25" t="s">
        <v>170</v>
      </c>
      <c r="C25" s="23" t="s">
        <v>171</v>
      </c>
      <c r="D25" s="23" t="s">
        <v>172</v>
      </c>
      <c r="E25" s="23" t="s">
        <v>173</v>
      </c>
      <c r="F25" s="26">
        <v>1.52</v>
      </c>
      <c r="G25" s="23" t="s">
        <v>66</v>
      </c>
      <c r="H25" s="23" t="s">
        <v>113</v>
      </c>
      <c r="I25" s="23">
        <v>4</v>
      </c>
      <c r="J25" s="23">
        <v>0.1</v>
      </c>
    </row>
    <row r="26" spans="1:19" x14ac:dyDescent="0.25">
      <c r="A26" s="33" t="s">
        <v>174</v>
      </c>
      <c r="B26" s="23" t="s">
        <v>175</v>
      </c>
      <c r="C26" s="23" t="s">
        <v>176</v>
      </c>
      <c r="D26" s="23" t="s">
        <v>177</v>
      </c>
      <c r="E26" s="23" t="s">
        <v>178</v>
      </c>
      <c r="F26" s="26">
        <v>2.8</v>
      </c>
      <c r="G26" s="23" t="s">
        <v>66</v>
      </c>
      <c r="H26" s="23" t="s">
        <v>73</v>
      </c>
      <c r="I26" s="23">
        <v>4</v>
      </c>
      <c r="J26" s="23">
        <v>0.1</v>
      </c>
      <c r="S26" s="20">
        <v>1</v>
      </c>
    </row>
    <row r="27" spans="1:19" ht="27" x14ac:dyDescent="0.25">
      <c r="A27" s="37" t="s">
        <v>179</v>
      </c>
      <c r="B27" s="23" t="s">
        <v>180</v>
      </c>
      <c r="C27" s="23" t="s">
        <v>181</v>
      </c>
      <c r="D27" s="23" t="s">
        <v>177</v>
      </c>
      <c r="E27" s="23" t="s">
        <v>178</v>
      </c>
      <c r="F27" s="26">
        <v>2.8</v>
      </c>
      <c r="G27" s="23" t="s">
        <v>66</v>
      </c>
      <c r="H27" s="23" t="s">
        <v>182</v>
      </c>
      <c r="I27" s="23">
        <v>4</v>
      </c>
      <c r="J27" s="23">
        <v>0.1</v>
      </c>
      <c r="S27" s="20" t="s">
        <v>475</v>
      </c>
    </row>
    <row r="28" spans="1:19" x14ac:dyDescent="0.25">
      <c r="A28" s="33" t="s">
        <v>183</v>
      </c>
      <c r="B28" s="23" t="s">
        <v>184</v>
      </c>
      <c r="C28" s="23" t="s">
        <v>185</v>
      </c>
      <c r="D28" s="23" t="s">
        <v>177</v>
      </c>
      <c r="E28" s="23" t="s">
        <v>186</v>
      </c>
      <c r="F28" s="26">
        <v>2.1</v>
      </c>
      <c r="G28" s="23" t="s">
        <v>66</v>
      </c>
      <c r="H28" s="23" t="s">
        <v>78</v>
      </c>
      <c r="I28" s="23">
        <v>4</v>
      </c>
      <c r="J28" s="23">
        <v>0.1</v>
      </c>
      <c r="S28" s="20" t="s">
        <v>476</v>
      </c>
    </row>
    <row r="29" spans="1:19" x14ac:dyDescent="0.25">
      <c r="A29" s="33" t="s">
        <v>187</v>
      </c>
      <c r="B29" s="23" t="s">
        <v>188</v>
      </c>
      <c r="C29" s="23" t="s">
        <v>189</v>
      </c>
      <c r="D29" s="23" t="s">
        <v>190</v>
      </c>
      <c r="E29" s="23" t="s">
        <v>191</v>
      </c>
      <c r="F29" s="26">
        <v>1.82</v>
      </c>
      <c r="G29" s="23" t="s">
        <v>66</v>
      </c>
      <c r="H29" s="23" t="s">
        <v>73</v>
      </c>
      <c r="I29" s="23">
        <v>4</v>
      </c>
      <c r="J29" s="23">
        <v>0.1</v>
      </c>
      <c r="S29" s="20" t="s">
        <v>477</v>
      </c>
    </row>
    <row r="30" spans="1:19" x14ac:dyDescent="0.25">
      <c r="A30" s="33" t="s">
        <v>192</v>
      </c>
      <c r="B30" s="25" t="s">
        <v>193</v>
      </c>
      <c r="C30" s="23" t="s">
        <v>194</v>
      </c>
      <c r="D30" s="23" t="s">
        <v>190</v>
      </c>
      <c r="E30" s="23" t="s">
        <v>191</v>
      </c>
      <c r="F30" s="26">
        <v>1.82</v>
      </c>
      <c r="G30" s="23" t="s">
        <v>66</v>
      </c>
      <c r="H30" s="23" t="s">
        <v>113</v>
      </c>
      <c r="I30" s="23">
        <v>4</v>
      </c>
      <c r="J30" s="23">
        <v>0.1</v>
      </c>
    </row>
    <row r="31" spans="1:19" x14ac:dyDescent="0.25">
      <c r="A31" s="33" t="s">
        <v>195</v>
      </c>
      <c r="B31" s="23" t="s">
        <v>196</v>
      </c>
      <c r="C31" s="23" t="s">
        <v>197</v>
      </c>
      <c r="D31" s="23" t="s">
        <v>190</v>
      </c>
      <c r="E31" s="23" t="s">
        <v>191</v>
      </c>
      <c r="F31" s="26">
        <v>1.82</v>
      </c>
      <c r="G31" s="23" t="s">
        <v>66</v>
      </c>
      <c r="H31" s="23" t="s">
        <v>109</v>
      </c>
      <c r="I31" s="23">
        <v>4</v>
      </c>
      <c r="J31" s="23">
        <v>0.1</v>
      </c>
    </row>
    <row r="32" spans="1:19" x14ac:dyDescent="0.25">
      <c r="A32" s="33" t="s">
        <v>198</v>
      </c>
      <c r="B32" s="23" t="s">
        <v>199</v>
      </c>
      <c r="C32" s="23" t="s">
        <v>200</v>
      </c>
      <c r="D32" s="23" t="s">
        <v>201</v>
      </c>
      <c r="E32" s="23" t="s">
        <v>202</v>
      </c>
      <c r="F32" s="26">
        <v>3</v>
      </c>
      <c r="G32" s="23" t="s">
        <v>66</v>
      </c>
      <c r="H32" s="23" t="s">
        <v>73</v>
      </c>
      <c r="I32" s="23">
        <v>4</v>
      </c>
      <c r="J32" s="23">
        <v>0.1</v>
      </c>
    </row>
    <row r="33" spans="1:10" x14ac:dyDescent="0.25">
      <c r="A33" s="33" t="s">
        <v>203</v>
      </c>
      <c r="B33" s="23" t="s">
        <v>204</v>
      </c>
      <c r="C33" s="23" t="s">
        <v>205</v>
      </c>
      <c r="D33" s="23" t="s">
        <v>206</v>
      </c>
      <c r="E33" s="23" t="s">
        <v>207</v>
      </c>
      <c r="F33" s="26">
        <v>2.27</v>
      </c>
      <c r="G33" s="23" t="s">
        <v>66</v>
      </c>
      <c r="H33" s="23" t="s">
        <v>73</v>
      </c>
      <c r="I33" s="23">
        <v>4</v>
      </c>
      <c r="J33" s="23">
        <v>0.1</v>
      </c>
    </row>
    <row r="34" spans="1:10" x14ac:dyDescent="0.25">
      <c r="A34" s="33" t="s">
        <v>208</v>
      </c>
      <c r="B34" s="23" t="s">
        <v>209</v>
      </c>
      <c r="C34" s="23" t="s">
        <v>210</v>
      </c>
      <c r="D34" s="23" t="s">
        <v>206</v>
      </c>
      <c r="E34" s="23" t="s">
        <v>207</v>
      </c>
      <c r="F34" s="26">
        <v>2.27</v>
      </c>
      <c r="G34" s="23" t="s">
        <v>66</v>
      </c>
      <c r="H34" s="23" t="s">
        <v>113</v>
      </c>
      <c r="I34" s="23">
        <v>4</v>
      </c>
      <c r="J34" s="23">
        <v>0.1</v>
      </c>
    </row>
    <row r="35" spans="1:10" x14ac:dyDescent="0.25">
      <c r="A35" s="33" t="s">
        <v>211</v>
      </c>
      <c r="B35" s="23" t="s">
        <v>212</v>
      </c>
      <c r="C35" s="23" t="s">
        <v>213</v>
      </c>
      <c r="D35" s="23" t="s">
        <v>214</v>
      </c>
      <c r="E35" s="23" t="s">
        <v>215</v>
      </c>
      <c r="F35" s="26">
        <v>3.7</v>
      </c>
      <c r="G35" s="23" t="s">
        <v>66</v>
      </c>
      <c r="H35" s="23" t="s">
        <v>73</v>
      </c>
      <c r="I35" s="23">
        <v>4</v>
      </c>
      <c r="J35" s="23">
        <v>0.1</v>
      </c>
    </row>
    <row r="36" spans="1:10" x14ac:dyDescent="0.25">
      <c r="A36" s="37" t="s">
        <v>216</v>
      </c>
      <c r="B36" s="23" t="s">
        <v>217</v>
      </c>
      <c r="C36" s="23" t="s">
        <v>218</v>
      </c>
      <c r="D36" s="23" t="s">
        <v>214</v>
      </c>
      <c r="E36" s="23" t="s">
        <v>219</v>
      </c>
      <c r="F36" s="26">
        <v>2.38</v>
      </c>
      <c r="G36" s="23" t="s">
        <v>66</v>
      </c>
      <c r="H36" s="23" t="s">
        <v>182</v>
      </c>
      <c r="I36" s="23">
        <v>4</v>
      </c>
      <c r="J36" s="23">
        <v>0.1</v>
      </c>
    </row>
    <row r="37" spans="1:10" x14ac:dyDescent="0.25">
      <c r="A37" s="36" t="s">
        <v>220</v>
      </c>
      <c r="B37" s="29" t="s">
        <v>221</v>
      </c>
      <c r="C37" s="27" t="s">
        <v>222</v>
      </c>
      <c r="D37" s="27" t="s">
        <v>223</v>
      </c>
      <c r="E37" s="27" t="s">
        <v>224</v>
      </c>
      <c r="F37" s="30">
        <v>2.9</v>
      </c>
      <c r="G37" s="27" t="s">
        <v>66</v>
      </c>
      <c r="H37" s="27" t="s">
        <v>113</v>
      </c>
      <c r="I37" s="23">
        <v>4</v>
      </c>
      <c r="J37" s="23">
        <v>0.1</v>
      </c>
    </row>
    <row r="38" spans="1:10" ht="27" x14ac:dyDescent="0.25">
      <c r="A38" s="37" t="s">
        <v>225</v>
      </c>
      <c r="B38" s="23" t="s">
        <v>226</v>
      </c>
      <c r="C38" s="23" t="s">
        <v>227</v>
      </c>
      <c r="D38" s="23" t="s">
        <v>223</v>
      </c>
      <c r="E38" s="23" t="s">
        <v>224</v>
      </c>
      <c r="F38" s="26">
        <v>2.9</v>
      </c>
      <c r="G38" s="23" t="s">
        <v>96</v>
      </c>
      <c r="H38" s="23" t="s">
        <v>97</v>
      </c>
      <c r="I38" s="23">
        <v>4</v>
      </c>
      <c r="J38" s="23">
        <v>0.1</v>
      </c>
    </row>
    <row r="39" spans="1:10" x14ac:dyDescent="0.25">
      <c r="A39" s="33" t="s">
        <v>228</v>
      </c>
      <c r="B39" s="23" t="s">
        <v>229</v>
      </c>
      <c r="C39" s="23" t="s">
        <v>230</v>
      </c>
      <c r="D39" s="23" t="s">
        <v>223</v>
      </c>
      <c r="E39" s="23" t="s">
        <v>231</v>
      </c>
      <c r="F39" s="26">
        <v>2.38</v>
      </c>
      <c r="G39" s="23" t="s">
        <v>66</v>
      </c>
      <c r="H39" s="23" t="s">
        <v>232</v>
      </c>
      <c r="I39" s="23">
        <v>4</v>
      </c>
      <c r="J39" s="23">
        <v>0.1</v>
      </c>
    </row>
    <row r="40" spans="1:10" x14ac:dyDescent="0.25">
      <c r="A40" s="33" t="s">
        <v>233</v>
      </c>
      <c r="B40" s="23" t="s">
        <v>234</v>
      </c>
      <c r="C40" s="23" t="s">
        <v>235</v>
      </c>
      <c r="D40" s="23" t="s">
        <v>236</v>
      </c>
      <c r="E40" s="23" t="s">
        <v>237</v>
      </c>
      <c r="F40" s="26">
        <v>4.4000000000000004</v>
      </c>
      <c r="G40" s="23" t="s">
        <v>66</v>
      </c>
      <c r="H40" s="23" t="s">
        <v>73</v>
      </c>
      <c r="I40" s="23">
        <v>4</v>
      </c>
      <c r="J40" s="23">
        <v>0.1</v>
      </c>
    </row>
    <row r="41" spans="1:10" x14ac:dyDescent="0.25">
      <c r="A41" s="33" t="s">
        <v>238</v>
      </c>
      <c r="B41" s="23" t="s">
        <v>239</v>
      </c>
      <c r="C41" s="23" t="s">
        <v>240</v>
      </c>
      <c r="D41" s="23" t="s">
        <v>236</v>
      </c>
      <c r="E41" s="23" t="s">
        <v>241</v>
      </c>
      <c r="F41" s="26">
        <v>2.67</v>
      </c>
      <c r="G41" s="23" t="s">
        <v>66</v>
      </c>
      <c r="H41" s="23" t="s">
        <v>73</v>
      </c>
      <c r="I41" s="23">
        <v>4</v>
      </c>
      <c r="J41" s="23">
        <v>0.1</v>
      </c>
    </row>
    <row r="42" spans="1:10" x14ac:dyDescent="0.25">
      <c r="A42" s="33" t="s">
        <v>242</v>
      </c>
      <c r="B42" s="23" t="s">
        <v>243</v>
      </c>
      <c r="C42" s="23" t="s">
        <v>244</v>
      </c>
      <c r="D42" s="23" t="s">
        <v>236</v>
      </c>
      <c r="E42" s="23" t="s">
        <v>241</v>
      </c>
      <c r="F42" s="26">
        <v>2.67</v>
      </c>
      <c r="G42" s="23" t="s">
        <v>66</v>
      </c>
      <c r="H42" s="23" t="s">
        <v>113</v>
      </c>
      <c r="I42" s="23">
        <v>4</v>
      </c>
      <c r="J42" s="23">
        <v>0.1</v>
      </c>
    </row>
    <row r="43" spans="1:10" x14ac:dyDescent="0.25">
      <c r="A43" s="33" t="s">
        <v>245</v>
      </c>
      <c r="B43" s="23" t="s">
        <v>246</v>
      </c>
      <c r="C43" s="23" t="s">
        <v>247</v>
      </c>
      <c r="D43" s="23" t="s">
        <v>236</v>
      </c>
      <c r="E43" s="23" t="s">
        <v>248</v>
      </c>
      <c r="F43" s="26">
        <v>2.97</v>
      </c>
      <c r="G43" s="23" t="s">
        <v>66</v>
      </c>
      <c r="H43" s="23" t="s">
        <v>78</v>
      </c>
      <c r="I43" s="23">
        <v>4</v>
      </c>
      <c r="J43" s="23">
        <v>0.1</v>
      </c>
    </row>
    <row r="44" spans="1:10" ht="27" x14ac:dyDescent="0.25">
      <c r="A44" s="37" t="s">
        <v>249</v>
      </c>
      <c r="B44" s="25" t="s">
        <v>250</v>
      </c>
      <c r="C44" s="23" t="s">
        <v>251</v>
      </c>
      <c r="D44" s="23" t="s">
        <v>236</v>
      </c>
      <c r="E44" s="23" t="s">
        <v>248</v>
      </c>
      <c r="F44" s="26">
        <v>3.3</v>
      </c>
      <c r="G44" s="23" t="s">
        <v>96</v>
      </c>
      <c r="H44" s="23" t="s">
        <v>97</v>
      </c>
      <c r="I44" s="23">
        <v>4</v>
      </c>
      <c r="J44" s="23">
        <v>0.1</v>
      </c>
    </row>
    <row r="45" spans="1:10" x14ac:dyDescent="0.25">
      <c r="A45" s="33" t="s">
        <v>252</v>
      </c>
      <c r="B45" s="23" t="s">
        <v>253</v>
      </c>
      <c r="C45" s="23" t="s">
        <v>254</v>
      </c>
      <c r="D45" s="23" t="s">
        <v>255</v>
      </c>
      <c r="E45" s="23" t="s">
        <v>256</v>
      </c>
      <c r="F45" s="26">
        <v>3.21</v>
      </c>
      <c r="G45" s="23" t="s">
        <v>66</v>
      </c>
      <c r="H45" s="23" t="s">
        <v>113</v>
      </c>
      <c r="I45" s="23">
        <v>4</v>
      </c>
      <c r="J45" s="23">
        <v>0.1</v>
      </c>
    </row>
    <row r="46" spans="1:10" ht="40.5" x14ac:dyDescent="0.25">
      <c r="A46" s="35" t="s">
        <v>351</v>
      </c>
      <c r="B46" s="25" t="s">
        <v>352</v>
      </c>
      <c r="C46" s="23" t="s">
        <v>353</v>
      </c>
      <c r="D46" s="25" t="s">
        <v>478</v>
      </c>
      <c r="E46" s="23" t="s">
        <v>261</v>
      </c>
      <c r="F46" s="26">
        <v>0.5</v>
      </c>
      <c r="G46" s="23" t="s">
        <v>354</v>
      </c>
      <c r="H46" s="23" t="s">
        <v>354</v>
      </c>
      <c r="I46" s="23" t="s">
        <v>355</v>
      </c>
      <c r="J46" s="25" t="s">
        <v>356</v>
      </c>
    </row>
    <row r="47" spans="1:10" ht="40.5" x14ac:dyDescent="0.25">
      <c r="A47" s="35" t="s">
        <v>357</v>
      </c>
      <c r="B47" s="25" t="s">
        <v>358</v>
      </c>
      <c r="C47" s="23" t="s">
        <v>359</v>
      </c>
      <c r="D47" s="25" t="s">
        <v>479</v>
      </c>
      <c r="E47" s="23" t="s">
        <v>261</v>
      </c>
      <c r="F47" s="26">
        <v>0.7</v>
      </c>
      <c r="G47" s="23" t="s">
        <v>354</v>
      </c>
      <c r="H47" s="23" t="s">
        <v>354</v>
      </c>
      <c r="I47" s="23" t="s">
        <v>355</v>
      </c>
      <c r="J47" s="25" t="s">
        <v>356</v>
      </c>
    </row>
    <row r="48" spans="1:10" ht="40.5" x14ac:dyDescent="0.25">
      <c r="A48" s="35" t="s">
        <v>360</v>
      </c>
      <c r="B48" s="25" t="s">
        <v>361</v>
      </c>
      <c r="C48" s="23" t="s">
        <v>362</v>
      </c>
      <c r="D48" s="25" t="s">
        <v>480</v>
      </c>
      <c r="E48" s="23" t="s">
        <v>261</v>
      </c>
      <c r="F48" s="26">
        <v>1</v>
      </c>
      <c r="G48" s="23" t="s">
        <v>354</v>
      </c>
      <c r="H48" s="23" t="s">
        <v>354</v>
      </c>
      <c r="I48" s="23" t="s">
        <v>363</v>
      </c>
      <c r="J48" s="25" t="s">
        <v>364</v>
      </c>
    </row>
    <row r="49" spans="1:10" ht="40.5" x14ac:dyDescent="0.25">
      <c r="A49" s="35" t="s">
        <v>360</v>
      </c>
      <c r="B49" s="25" t="s">
        <v>365</v>
      </c>
      <c r="C49" s="23" t="s">
        <v>366</v>
      </c>
      <c r="D49" s="25" t="s">
        <v>481</v>
      </c>
      <c r="E49" s="23" t="s">
        <v>261</v>
      </c>
      <c r="F49" s="26">
        <v>1.2</v>
      </c>
      <c r="G49" s="23" t="s">
        <v>354</v>
      </c>
      <c r="H49" s="23" t="s">
        <v>354</v>
      </c>
      <c r="I49" s="23" t="s">
        <v>363</v>
      </c>
      <c r="J49" s="25" t="s">
        <v>364</v>
      </c>
    </row>
    <row r="50" spans="1:10" ht="40.5" x14ac:dyDescent="0.25">
      <c r="A50" s="35" t="s">
        <v>367</v>
      </c>
      <c r="B50" s="25" t="s">
        <v>368</v>
      </c>
      <c r="C50" s="23" t="s">
        <v>369</v>
      </c>
      <c r="D50" s="25" t="s">
        <v>482</v>
      </c>
      <c r="E50" s="23" t="s">
        <v>261</v>
      </c>
      <c r="F50" s="26">
        <v>1.5</v>
      </c>
      <c r="G50" s="23" t="s">
        <v>354</v>
      </c>
      <c r="H50" s="23" t="s">
        <v>354</v>
      </c>
      <c r="I50" s="23" t="s">
        <v>370</v>
      </c>
      <c r="J50" s="25" t="s">
        <v>371</v>
      </c>
    </row>
    <row r="51" spans="1:10" ht="40.5" x14ac:dyDescent="0.25">
      <c r="A51" s="35" t="s">
        <v>372</v>
      </c>
      <c r="B51" s="25" t="s">
        <v>373</v>
      </c>
      <c r="C51" s="23" t="s">
        <v>374</v>
      </c>
      <c r="D51" s="25" t="s">
        <v>483</v>
      </c>
      <c r="E51" s="23" t="s">
        <v>261</v>
      </c>
      <c r="F51" s="26">
        <v>1.5</v>
      </c>
      <c r="G51" s="23" t="s">
        <v>354</v>
      </c>
      <c r="H51" s="23" t="s">
        <v>354</v>
      </c>
      <c r="I51" s="23" t="s">
        <v>370</v>
      </c>
      <c r="J51" s="25" t="s">
        <v>371</v>
      </c>
    </row>
    <row r="52" spans="1:10" x14ac:dyDescent="0.25">
      <c r="A52" s="63" t="s">
        <v>518</v>
      </c>
      <c r="B52" s="25" t="s">
        <v>517</v>
      </c>
      <c r="C52" s="23" t="s">
        <v>261</v>
      </c>
      <c r="D52" s="25"/>
      <c r="E52" s="23"/>
      <c r="F52" s="26"/>
      <c r="G52" s="23" t="s">
        <v>66</v>
      </c>
      <c r="H52" s="23" t="s">
        <v>66</v>
      </c>
      <c r="I52" s="23"/>
      <c r="J52" s="25"/>
    </row>
    <row r="53" spans="1:10" x14ac:dyDescent="0.25">
      <c r="A53" s="63"/>
      <c r="B53" s="25" t="s">
        <v>60</v>
      </c>
      <c r="C53" s="23" t="s">
        <v>261</v>
      </c>
      <c r="D53" s="25"/>
      <c r="E53" s="23"/>
      <c r="F53" s="26"/>
      <c r="G53" s="23"/>
      <c r="H53" s="23"/>
      <c r="I53" s="23"/>
      <c r="J53" s="25"/>
    </row>
    <row r="54" spans="1:10" x14ac:dyDescent="0.25">
      <c r="A54" s="37" t="s">
        <v>275</v>
      </c>
      <c r="B54" s="25" t="s">
        <v>276</v>
      </c>
      <c r="C54" s="23" t="s">
        <v>277</v>
      </c>
      <c r="D54" s="23" t="s">
        <v>278</v>
      </c>
      <c r="E54" s="23" t="s">
        <v>261</v>
      </c>
      <c r="F54" s="26">
        <v>25</v>
      </c>
      <c r="G54" s="23" t="s">
        <v>262</v>
      </c>
      <c r="H54" s="23" t="s">
        <v>262</v>
      </c>
      <c r="I54" s="23" t="s">
        <v>261</v>
      </c>
      <c r="J54" s="23">
        <v>0.4</v>
      </c>
    </row>
    <row r="55" spans="1:10" ht="40.5" x14ac:dyDescent="0.25">
      <c r="A55" s="35" t="s">
        <v>388</v>
      </c>
      <c r="B55" s="25" t="s">
        <v>375</v>
      </c>
      <c r="C55" s="23" t="s">
        <v>376</v>
      </c>
      <c r="D55" s="25" t="s">
        <v>484</v>
      </c>
      <c r="E55" s="23" t="s">
        <v>261</v>
      </c>
      <c r="F55" s="26">
        <v>4</v>
      </c>
      <c r="G55" s="23" t="s">
        <v>354</v>
      </c>
      <c r="H55" s="23" t="s">
        <v>354</v>
      </c>
      <c r="I55" s="23" t="s">
        <v>261</v>
      </c>
      <c r="J55" s="25">
        <v>0.2</v>
      </c>
    </row>
    <row r="56" spans="1:10" ht="40.5" x14ac:dyDescent="0.25">
      <c r="A56" s="35" t="s">
        <v>389</v>
      </c>
      <c r="B56" s="25" t="s">
        <v>377</v>
      </c>
      <c r="C56" s="23" t="s">
        <v>378</v>
      </c>
      <c r="D56" s="25" t="s">
        <v>485</v>
      </c>
      <c r="E56" s="23" t="s">
        <v>261</v>
      </c>
      <c r="F56" s="26">
        <v>6</v>
      </c>
      <c r="G56" s="23" t="s">
        <v>354</v>
      </c>
      <c r="H56" s="23" t="s">
        <v>354</v>
      </c>
      <c r="I56" s="23" t="s">
        <v>261</v>
      </c>
      <c r="J56" s="23">
        <v>0.4</v>
      </c>
    </row>
    <row r="57" spans="1:10" ht="40.5" x14ac:dyDescent="0.25">
      <c r="A57" s="35" t="s">
        <v>390</v>
      </c>
      <c r="B57" s="25" t="s">
        <v>379</v>
      </c>
      <c r="C57" s="23" t="s">
        <v>380</v>
      </c>
      <c r="D57" s="25" t="s">
        <v>486</v>
      </c>
      <c r="E57" s="23" t="s">
        <v>261</v>
      </c>
      <c r="F57" s="26">
        <v>6</v>
      </c>
      <c r="G57" s="23" t="s">
        <v>354</v>
      </c>
      <c r="H57" s="23" t="s">
        <v>354</v>
      </c>
      <c r="I57" s="23" t="s">
        <v>261</v>
      </c>
      <c r="J57" s="23">
        <v>0.4</v>
      </c>
    </row>
    <row r="58" spans="1:10" ht="40.5" x14ac:dyDescent="0.25">
      <c r="A58" s="35" t="s">
        <v>390</v>
      </c>
      <c r="B58" s="25" t="s">
        <v>381</v>
      </c>
      <c r="C58" s="23" t="s">
        <v>382</v>
      </c>
      <c r="D58" s="25" t="s">
        <v>487</v>
      </c>
      <c r="E58" s="23" t="s">
        <v>261</v>
      </c>
      <c r="F58" s="26">
        <v>6</v>
      </c>
      <c r="G58" s="23" t="s">
        <v>354</v>
      </c>
      <c r="H58" s="23" t="s">
        <v>354</v>
      </c>
      <c r="I58" s="23" t="s">
        <v>261</v>
      </c>
      <c r="J58" s="23">
        <v>0.4</v>
      </c>
    </row>
    <row r="59" spans="1:10" ht="54" x14ac:dyDescent="0.25">
      <c r="A59" s="37" t="s">
        <v>383</v>
      </c>
      <c r="B59" s="25" t="s">
        <v>384</v>
      </c>
      <c r="C59" s="23" t="s">
        <v>385</v>
      </c>
      <c r="D59" s="25" t="s">
        <v>488</v>
      </c>
      <c r="E59" s="23" t="s">
        <v>261</v>
      </c>
      <c r="F59" s="26">
        <v>6</v>
      </c>
      <c r="G59" s="23" t="s">
        <v>354</v>
      </c>
      <c r="H59" s="23" t="s">
        <v>354</v>
      </c>
      <c r="I59" s="23" t="s">
        <v>261</v>
      </c>
      <c r="J59" s="23">
        <v>0.5</v>
      </c>
    </row>
    <row r="60" spans="1:10" ht="40.5" x14ac:dyDescent="0.25">
      <c r="A60" s="35" t="s">
        <v>391</v>
      </c>
      <c r="B60" s="25" t="s">
        <v>386</v>
      </c>
      <c r="C60" s="23" t="s">
        <v>387</v>
      </c>
      <c r="D60" s="25" t="s">
        <v>489</v>
      </c>
      <c r="E60" s="23" t="s">
        <v>261</v>
      </c>
      <c r="F60" s="26">
        <v>6</v>
      </c>
      <c r="G60" s="23" t="s">
        <v>354</v>
      </c>
      <c r="H60" s="23" t="s">
        <v>354</v>
      </c>
      <c r="I60" s="23" t="s">
        <v>261</v>
      </c>
      <c r="J60" s="23">
        <v>0.5</v>
      </c>
    </row>
    <row r="61" spans="1:10" ht="54" x14ac:dyDescent="0.25">
      <c r="A61" s="37" t="s">
        <v>257</v>
      </c>
      <c r="B61" s="25" t="s">
        <v>258</v>
      </c>
      <c r="C61" s="23" t="s">
        <v>259</v>
      </c>
      <c r="D61" s="23" t="s">
        <v>260</v>
      </c>
      <c r="E61" s="23" t="s">
        <v>261</v>
      </c>
      <c r="F61" s="26">
        <v>6</v>
      </c>
      <c r="G61" s="23" t="s">
        <v>262</v>
      </c>
      <c r="H61" s="23" t="s">
        <v>262</v>
      </c>
      <c r="I61" s="23" t="s">
        <v>261</v>
      </c>
      <c r="J61" s="23">
        <v>0.1</v>
      </c>
    </row>
    <row r="62" spans="1:10" ht="54" x14ac:dyDescent="0.25">
      <c r="A62" s="37" t="s">
        <v>263</v>
      </c>
      <c r="B62" s="25" t="s">
        <v>264</v>
      </c>
      <c r="C62" s="23" t="s">
        <v>265</v>
      </c>
      <c r="D62" s="23" t="s">
        <v>266</v>
      </c>
      <c r="E62" s="23" t="s">
        <v>261</v>
      </c>
      <c r="F62" s="26">
        <v>10</v>
      </c>
      <c r="G62" s="25" t="s">
        <v>267</v>
      </c>
      <c r="H62" s="23" t="s">
        <v>262</v>
      </c>
      <c r="I62" s="23" t="s">
        <v>261</v>
      </c>
      <c r="J62" s="23">
        <v>0.2</v>
      </c>
    </row>
    <row r="63" spans="1:10" ht="27" x14ac:dyDescent="0.25">
      <c r="A63" s="37" t="s">
        <v>268</v>
      </c>
      <c r="B63" s="25" t="s">
        <v>269</v>
      </c>
      <c r="C63" s="23" t="s">
        <v>270</v>
      </c>
      <c r="D63" s="23" t="s">
        <v>266</v>
      </c>
      <c r="E63" s="23" t="s">
        <v>261</v>
      </c>
      <c r="F63" s="26">
        <v>10</v>
      </c>
      <c r="G63" s="23" t="s">
        <v>66</v>
      </c>
      <c r="H63" s="25" t="s">
        <v>271</v>
      </c>
      <c r="I63" s="23" t="s">
        <v>261</v>
      </c>
      <c r="J63" s="23">
        <v>0.2</v>
      </c>
    </row>
    <row r="64" spans="1:10" ht="40.5" x14ac:dyDescent="0.25">
      <c r="A64" s="37" t="s">
        <v>272</v>
      </c>
      <c r="B64" s="25" t="s">
        <v>273</v>
      </c>
      <c r="C64" s="23" t="s">
        <v>274</v>
      </c>
      <c r="D64" s="23" t="s">
        <v>266</v>
      </c>
      <c r="E64" s="23" t="s">
        <v>261</v>
      </c>
      <c r="F64" s="26">
        <v>10</v>
      </c>
      <c r="G64" s="23" t="s">
        <v>96</v>
      </c>
      <c r="H64" s="23" t="s">
        <v>97</v>
      </c>
      <c r="I64" s="23" t="s">
        <v>261</v>
      </c>
      <c r="J64" s="23">
        <v>0.2</v>
      </c>
    </row>
    <row r="65" spans="1:10" ht="54" x14ac:dyDescent="0.25">
      <c r="A65" s="37" t="s">
        <v>279</v>
      </c>
      <c r="B65" s="25" t="s">
        <v>280</v>
      </c>
      <c r="C65" s="23" t="s">
        <v>281</v>
      </c>
      <c r="D65" s="23" t="s">
        <v>278</v>
      </c>
      <c r="E65" s="23" t="s">
        <v>261</v>
      </c>
      <c r="F65" s="26">
        <v>25</v>
      </c>
      <c r="G65" s="23" t="s">
        <v>262</v>
      </c>
      <c r="H65" s="23" t="s">
        <v>262</v>
      </c>
      <c r="I65" s="23" t="s">
        <v>261</v>
      </c>
      <c r="J65" s="23">
        <v>0.4</v>
      </c>
    </row>
    <row r="66" spans="1:10" ht="54" x14ac:dyDescent="0.25">
      <c r="A66" s="37" t="s">
        <v>282</v>
      </c>
      <c r="B66" s="25" t="s">
        <v>283</v>
      </c>
      <c r="C66" s="23" t="s">
        <v>284</v>
      </c>
      <c r="D66" s="23" t="s">
        <v>278</v>
      </c>
      <c r="E66" s="23" t="s">
        <v>261</v>
      </c>
      <c r="F66" s="26">
        <v>25</v>
      </c>
      <c r="G66" s="23" t="s">
        <v>285</v>
      </c>
      <c r="H66" s="23" t="s">
        <v>262</v>
      </c>
      <c r="I66" s="23" t="s">
        <v>261</v>
      </c>
      <c r="J66" s="23">
        <v>0.4</v>
      </c>
    </row>
    <row r="67" spans="1:10" ht="54" x14ac:dyDescent="0.25">
      <c r="A67" s="37" t="s">
        <v>286</v>
      </c>
      <c r="B67" s="25" t="s">
        <v>287</v>
      </c>
      <c r="C67" s="23" t="s">
        <v>288</v>
      </c>
      <c r="D67" s="23" t="s">
        <v>289</v>
      </c>
      <c r="E67" s="23" t="s">
        <v>261</v>
      </c>
      <c r="F67" s="26">
        <v>25</v>
      </c>
      <c r="G67" s="23" t="s">
        <v>285</v>
      </c>
      <c r="H67" s="23" t="s">
        <v>262</v>
      </c>
      <c r="I67" s="23" t="s">
        <v>261</v>
      </c>
      <c r="J67" s="23">
        <v>0.5</v>
      </c>
    </row>
    <row r="68" spans="1:10" ht="40.5" x14ac:dyDescent="0.25">
      <c r="A68" s="37" t="s">
        <v>290</v>
      </c>
      <c r="B68" s="25" t="s">
        <v>291</v>
      </c>
      <c r="C68" s="23" t="s">
        <v>292</v>
      </c>
      <c r="D68" s="23" t="s">
        <v>278</v>
      </c>
      <c r="E68" s="23" t="s">
        <v>261</v>
      </c>
      <c r="F68" s="26">
        <v>25</v>
      </c>
      <c r="G68" s="23" t="s">
        <v>262</v>
      </c>
      <c r="H68" s="23" t="s">
        <v>73</v>
      </c>
      <c r="I68" s="23" t="s">
        <v>261</v>
      </c>
      <c r="J68" s="23">
        <v>0.4</v>
      </c>
    </row>
    <row r="69" spans="1:10" ht="27" x14ac:dyDescent="0.25">
      <c r="A69" s="37" t="s">
        <v>293</v>
      </c>
      <c r="B69" s="25" t="s">
        <v>294</v>
      </c>
      <c r="C69" s="23" t="s">
        <v>295</v>
      </c>
      <c r="D69" s="23" t="s">
        <v>278</v>
      </c>
      <c r="E69" s="23" t="s">
        <v>261</v>
      </c>
      <c r="F69" s="26">
        <v>20</v>
      </c>
      <c r="G69" s="23" t="s">
        <v>66</v>
      </c>
      <c r="H69" s="25" t="s">
        <v>271</v>
      </c>
      <c r="I69" s="23" t="s">
        <v>261</v>
      </c>
      <c r="J69" s="25">
        <v>0.4</v>
      </c>
    </row>
    <row r="70" spans="1:10" ht="40.5" x14ac:dyDescent="0.25">
      <c r="A70" s="37" t="s">
        <v>296</v>
      </c>
      <c r="B70" s="25" t="s">
        <v>297</v>
      </c>
      <c r="C70" s="23" t="s">
        <v>298</v>
      </c>
      <c r="D70" s="23" t="s">
        <v>278</v>
      </c>
      <c r="E70" s="23" t="s">
        <v>261</v>
      </c>
      <c r="F70" s="26">
        <v>20</v>
      </c>
      <c r="G70" s="23" t="s">
        <v>96</v>
      </c>
      <c r="H70" s="23" t="s">
        <v>97</v>
      </c>
      <c r="I70" s="23" t="s">
        <v>261</v>
      </c>
      <c r="J70" s="23">
        <v>0.4</v>
      </c>
    </row>
    <row r="71" spans="1:10" ht="54" x14ac:dyDescent="0.25">
      <c r="A71" s="37" t="s">
        <v>299</v>
      </c>
      <c r="B71" s="25" t="s">
        <v>300</v>
      </c>
      <c r="C71" s="23" t="s">
        <v>301</v>
      </c>
      <c r="D71" s="23" t="s">
        <v>302</v>
      </c>
      <c r="E71" s="23" t="s">
        <v>261</v>
      </c>
      <c r="F71" s="26">
        <v>26</v>
      </c>
      <c r="G71" s="23" t="s">
        <v>262</v>
      </c>
      <c r="H71" s="23" t="s">
        <v>262</v>
      </c>
      <c r="I71" s="23" t="s">
        <v>261</v>
      </c>
      <c r="J71" s="23">
        <v>0.5</v>
      </c>
    </row>
    <row r="72" spans="1:10" ht="67.5" x14ac:dyDescent="0.25">
      <c r="A72" s="37" t="s">
        <v>303</v>
      </c>
      <c r="B72" s="25" t="s">
        <v>304</v>
      </c>
      <c r="C72" s="23" t="s">
        <v>305</v>
      </c>
      <c r="D72" s="23" t="s">
        <v>302</v>
      </c>
      <c r="E72" s="23" t="s">
        <v>261</v>
      </c>
      <c r="F72" s="26">
        <v>26</v>
      </c>
      <c r="G72" s="23" t="s">
        <v>262</v>
      </c>
      <c r="H72" s="23" t="s">
        <v>262</v>
      </c>
      <c r="I72" s="23" t="s">
        <v>261</v>
      </c>
      <c r="J72" s="23">
        <v>0.5</v>
      </c>
    </row>
    <row r="73" spans="1:10" ht="40.5" x14ac:dyDescent="0.25">
      <c r="A73" s="37" t="s">
        <v>306</v>
      </c>
      <c r="B73" s="25" t="s">
        <v>307</v>
      </c>
      <c r="C73" s="23" t="s">
        <v>308</v>
      </c>
      <c r="D73" s="23" t="s">
        <v>302</v>
      </c>
      <c r="E73" s="23" t="s">
        <v>261</v>
      </c>
      <c r="F73" s="26">
        <v>28</v>
      </c>
      <c r="G73" s="23" t="s">
        <v>262</v>
      </c>
      <c r="H73" s="23" t="s">
        <v>73</v>
      </c>
      <c r="I73" s="23" t="s">
        <v>261</v>
      </c>
      <c r="J73" s="23">
        <v>0.5</v>
      </c>
    </row>
    <row r="74" spans="1:10" ht="27" x14ac:dyDescent="0.25">
      <c r="A74" s="37" t="s">
        <v>309</v>
      </c>
      <c r="B74" s="25" t="s">
        <v>310</v>
      </c>
      <c r="C74" s="23" t="s">
        <v>311</v>
      </c>
      <c r="D74" s="23" t="s">
        <v>302</v>
      </c>
      <c r="E74" s="23" t="s">
        <v>261</v>
      </c>
      <c r="F74" s="26">
        <v>24</v>
      </c>
      <c r="G74" s="23" t="s">
        <v>66</v>
      </c>
      <c r="H74" s="23" t="s">
        <v>271</v>
      </c>
      <c r="I74" s="23" t="s">
        <v>261</v>
      </c>
      <c r="J74" s="23">
        <v>0.5</v>
      </c>
    </row>
    <row r="75" spans="1:10" ht="30" x14ac:dyDescent="0.25">
      <c r="A75" s="37" t="s">
        <v>312</v>
      </c>
      <c r="B75" s="25" t="s">
        <v>313</v>
      </c>
      <c r="C75" s="23" t="s">
        <v>314</v>
      </c>
      <c r="D75" s="23" t="s">
        <v>315</v>
      </c>
      <c r="E75" s="23" t="s">
        <v>261</v>
      </c>
      <c r="F75" s="26">
        <v>28</v>
      </c>
      <c r="G75" s="23" t="s">
        <v>66</v>
      </c>
      <c r="H75" s="23" t="s">
        <v>113</v>
      </c>
      <c r="I75" s="23" t="s">
        <v>261</v>
      </c>
      <c r="J75" s="23">
        <v>0.2</v>
      </c>
    </row>
    <row r="76" spans="1:10" ht="27" x14ac:dyDescent="0.25">
      <c r="A76" s="37" t="s">
        <v>316</v>
      </c>
      <c r="B76" s="25" t="s">
        <v>317</v>
      </c>
      <c r="C76" s="23" t="s">
        <v>318</v>
      </c>
      <c r="D76" s="23" t="s">
        <v>319</v>
      </c>
      <c r="E76" s="23" t="s">
        <v>261</v>
      </c>
      <c r="F76" s="26">
        <v>30</v>
      </c>
      <c r="G76" s="23" t="s">
        <v>167</v>
      </c>
      <c r="H76" s="23" t="s">
        <v>320</v>
      </c>
      <c r="I76" s="23" t="s">
        <v>261</v>
      </c>
      <c r="J76" s="23">
        <v>0.2</v>
      </c>
    </row>
    <row r="77" spans="1:10" x14ac:dyDescent="0.25">
      <c r="A77" s="37" t="s">
        <v>321</v>
      </c>
      <c r="B77" s="25" t="s">
        <v>322</v>
      </c>
      <c r="C77" s="23" t="s">
        <v>323</v>
      </c>
      <c r="D77" s="23" t="s">
        <v>324</v>
      </c>
      <c r="E77" s="23" t="s">
        <v>261</v>
      </c>
      <c r="F77" s="26">
        <v>77</v>
      </c>
      <c r="G77" s="23" t="s">
        <v>167</v>
      </c>
      <c r="H77" s="23" t="s">
        <v>320</v>
      </c>
      <c r="I77" s="23" t="s">
        <v>261</v>
      </c>
      <c r="J77" s="23">
        <v>0.5</v>
      </c>
    </row>
    <row r="78" spans="1:10" ht="27" x14ac:dyDescent="0.25">
      <c r="A78" s="37" t="s">
        <v>325</v>
      </c>
      <c r="B78" s="25" t="s">
        <v>326</v>
      </c>
      <c r="C78" s="23" t="s">
        <v>327</v>
      </c>
      <c r="D78" s="23" t="s">
        <v>328</v>
      </c>
      <c r="E78" s="23" t="s">
        <v>329</v>
      </c>
      <c r="F78" s="26">
        <v>85</v>
      </c>
      <c r="G78" s="23" t="s">
        <v>167</v>
      </c>
      <c r="H78" s="23" t="s">
        <v>320</v>
      </c>
      <c r="I78" s="23" t="s">
        <v>261</v>
      </c>
      <c r="J78" s="23">
        <v>0.4</v>
      </c>
    </row>
    <row r="79" spans="1:10" ht="30" x14ac:dyDescent="0.25">
      <c r="A79" s="37" t="s">
        <v>330</v>
      </c>
      <c r="B79" s="25" t="s">
        <v>331</v>
      </c>
      <c r="C79" s="23" t="s">
        <v>332</v>
      </c>
      <c r="D79" s="23" t="s">
        <v>333</v>
      </c>
      <c r="E79" s="23" t="s">
        <v>261</v>
      </c>
      <c r="F79" s="26">
        <v>55</v>
      </c>
      <c r="G79" s="23" t="s">
        <v>66</v>
      </c>
      <c r="H79" s="23" t="s">
        <v>113</v>
      </c>
      <c r="I79" s="23" t="s">
        <v>261</v>
      </c>
      <c r="J79" s="23">
        <v>0.4</v>
      </c>
    </row>
    <row r="80" spans="1:10" x14ac:dyDescent="0.25">
      <c r="A80" s="37" t="s">
        <v>334</v>
      </c>
      <c r="B80" s="25" t="s">
        <v>335</v>
      </c>
      <c r="C80" s="23" t="s">
        <v>336</v>
      </c>
      <c r="D80" s="23" t="s">
        <v>337</v>
      </c>
      <c r="E80" s="23" t="s">
        <v>261</v>
      </c>
      <c r="F80" s="26">
        <v>35</v>
      </c>
      <c r="G80" s="23" t="s">
        <v>66</v>
      </c>
      <c r="H80" s="23" t="s">
        <v>113</v>
      </c>
      <c r="I80" s="23" t="s">
        <v>261</v>
      </c>
      <c r="J80" s="23">
        <v>0.4</v>
      </c>
    </row>
    <row r="81" spans="1:10" ht="30" x14ac:dyDescent="0.25">
      <c r="A81" s="37" t="s">
        <v>338</v>
      </c>
      <c r="B81" s="25" t="s">
        <v>339</v>
      </c>
      <c r="C81" s="23" t="s">
        <v>340</v>
      </c>
      <c r="D81" s="23" t="s">
        <v>341</v>
      </c>
      <c r="E81" s="23" t="s">
        <v>261</v>
      </c>
      <c r="F81" s="26">
        <v>45</v>
      </c>
      <c r="G81" s="23" t="s">
        <v>66</v>
      </c>
      <c r="H81" s="25" t="s">
        <v>342</v>
      </c>
      <c r="I81" s="23" t="s">
        <v>261</v>
      </c>
      <c r="J81" s="25">
        <v>0.5</v>
      </c>
    </row>
    <row r="82" spans="1:10" ht="30" x14ac:dyDescent="0.25">
      <c r="A82" s="37" t="s">
        <v>343</v>
      </c>
      <c r="B82" s="25" t="s">
        <v>344</v>
      </c>
      <c r="C82" s="23" t="s">
        <v>345</v>
      </c>
      <c r="D82" s="23" t="s">
        <v>346</v>
      </c>
      <c r="E82" s="23" t="s">
        <v>261</v>
      </c>
      <c r="F82" s="26">
        <v>75</v>
      </c>
      <c r="G82" s="23" t="s">
        <v>167</v>
      </c>
      <c r="H82" s="25" t="s">
        <v>87</v>
      </c>
      <c r="I82" s="23" t="s">
        <v>261</v>
      </c>
      <c r="J82" s="25">
        <v>0.4</v>
      </c>
    </row>
    <row r="83" spans="1:10" ht="27" x14ac:dyDescent="0.25">
      <c r="A83" s="37" t="s">
        <v>347</v>
      </c>
      <c r="B83" s="25" t="s">
        <v>348</v>
      </c>
      <c r="C83" s="23" t="s">
        <v>349</v>
      </c>
      <c r="D83" s="23" t="s">
        <v>350</v>
      </c>
      <c r="E83" s="23" t="s">
        <v>261</v>
      </c>
      <c r="F83" s="26">
        <v>85</v>
      </c>
      <c r="G83" s="23" t="s">
        <v>167</v>
      </c>
      <c r="H83" s="23" t="s">
        <v>320</v>
      </c>
      <c r="I83" s="23" t="s">
        <v>261</v>
      </c>
      <c r="J83" s="23">
        <v>0.4</v>
      </c>
    </row>
    <row r="84" spans="1:10" x14ac:dyDescent="0.25">
      <c r="B84" s="64" t="s">
        <v>60</v>
      </c>
      <c r="C84" s="65" t="s">
        <v>261</v>
      </c>
    </row>
    <row r="85" spans="1:10" x14ac:dyDescent="0.25">
      <c r="B85" s="41"/>
    </row>
    <row r="86" spans="1:10" ht="16.5" x14ac:dyDescent="0.35">
      <c r="A86" s="42" t="s">
        <v>407</v>
      </c>
      <c r="B86" s="45" t="s">
        <v>408</v>
      </c>
      <c r="C86" s="45" t="s">
        <v>409</v>
      </c>
      <c r="D86" s="43" t="s">
        <v>410</v>
      </c>
      <c r="E86" s="42" t="s">
        <v>411</v>
      </c>
      <c r="F86" s="47" t="s">
        <v>464</v>
      </c>
      <c r="G86" s="43"/>
      <c r="H86" s="42"/>
      <c r="I86" s="46"/>
      <c r="J86" s="46"/>
    </row>
    <row r="87" spans="1:10" ht="15" customHeight="1" x14ac:dyDescent="0.35">
      <c r="A87" s="42" t="s">
        <v>415</v>
      </c>
      <c r="B87" s="43" t="s">
        <v>412</v>
      </c>
      <c r="C87" s="43" t="s">
        <v>413</v>
      </c>
      <c r="D87" s="43" t="s">
        <v>414</v>
      </c>
      <c r="E87" s="43" t="s">
        <v>405</v>
      </c>
      <c r="F87" s="48" t="s">
        <v>465</v>
      </c>
      <c r="G87" s="43"/>
      <c r="H87" s="43"/>
      <c r="I87" s="46"/>
      <c r="J87" s="46"/>
    </row>
    <row r="88" spans="1:10" ht="15" customHeight="1" x14ac:dyDescent="0.35">
      <c r="A88" s="39" t="s">
        <v>448</v>
      </c>
      <c r="B88" s="39" t="s">
        <v>447</v>
      </c>
      <c r="C88" s="39" t="s">
        <v>449</v>
      </c>
      <c r="D88" s="44" t="s">
        <v>451</v>
      </c>
      <c r="E88" s="39" t="s">
        <v>450</v>
      </c>
      <c r="F88" s="49" t="s">
        <v>520</v>
      </c>
      <c r="G88" s="44"/>
      <c r="H88" s="39"/>
      <c r="I88" s="46"/>
      <c r="J88" s="46"/>
    </row>
    <row r="89" spans="1:10" ht="16.5" customHeight="1" x14ac:dyDescent="0.25">
      <c r="A89" s="42" t="s">
        <v>403</v>
      </c>
      <c r="B89" s="45" t="s">
        <v>402</v>
      </c>
      <c r="C89" s="45" t="s">
        <v>406</v>
      </c>
      <c r="D89" s="42" t="s">
        <v>404</v>
      </c>
      <c r="E89" s="42" t="s">
        <v>405</v>
      </c>
      <c r="F89" s="47" t="s">
        <v>466</v>
      </c>
      <c r="G89" s="42"/>
      <c r="H89" s="42"/>
      <c r="I89" s="46"/>
      <c r="J89" s="46"/>
    </row>
    <row r="90" spans="1:10" ht="16.5" x14ac:dyDescent="0.35">
      <c r="A90" s="39" t="s">
        <v>438</v>
      </c>
      <c r="B90" s="39" t="s">
        <v>440</v>
      </c>
      <c r="C90" s="39" t="s">
        <v>439</v>
      </c>
      <c r="D90" s="39" t="s">
        <v>441</v>
      </c>
      <c r="E90" s="39" t="s">
        <v>436</v>
      </c>
      <c r="F90" s="49" t="s">
        <v>467</v>
      </c>
      <c r="G90" s="39"/>
      <c r="H90" s="39"/>
      <c r="I90" s="46"/>
      <c r="J90" s="46"/>
    </row>
    <row r="91" spans="1:10" ht="16.5" x14ac:dyDescent="0.35">
      <c r="A91" s="39" t="s">
        <v>428</v>
      </c>
      <c r="B91" s="39" t="s">
        <v>429</v>
      </c>
      <c r="C91" s="39" t="s">
        <v>430</v>
      </c>
      <c r="D91" s="39" t="s">
        <v>431</v>
      </c>
      <c r="E91" s="39" t="s">
        <v>432</v>
      </c>
      <c r="F91" s="49" t="s">
        <v>468</v>
      </c>
      <c r="G91" s="39"/>
      <c r="H91" s="39"/>
      <c r="I91" s="46"/>
      <c r="J91" s="46"/>
    </row>
    <row r="92" spans="1:10" ht="16.5" x14ac:dyDescent="0.35">
      <c r="A92" s="39" t="s">
        <v>421</v>
      </c>
      <c r="B92" s="39" t="s">
        <v>412</v>
      </c>
      <c r="C92" s="39" t="s">
        <v>423</v>
      </c>
      <c r="D92" s="39" t="s">
        <v>422</v>
      </c>
      <c r="E92" s="39" t="s">
        <v>405</v>
      </c>
      <c r="F92" s="49" t="s">
        <v>516</v>
      </c>
      <c r="G92" s="39"/>
      <c r="H92" s="39"/>
      <c r="I92" s="46"/>
      <c r="J92" s="46"/>
    </row>
    <row r="93" spans="1:10" ht="16.5" x14ac:dyDescent="0.35">
      <c r="A93" s="39" t="s">
        <v>445</v>
      </c>
      <c r="B93" s="39" t="s">
        <v>442</v>
      </c>
      <c r="C93" s="39" t="s">
        <v>443</v>
      </c>
      <c r="D93" s="39" t="s">
        <v>444</v>
      </c>
      <c r="E93" s="39" t="s">
        <v>446</v>
      </c>
      <c r="F93" s="49" t="s">
        <v>523</v>
      </c>
      <c r="G93" s="39"/>
      <c r="H93" s="39"/>
      <c r="I93" s="46"/>
      <c r="J93" s="46"/>
    </row>
    <row r="94" spans="1:10" ht="16.5" x14ac:dyDescent="0.35">
      <c r="A94" s="39" t="s">
        <v>453</v>
      </c>
      <c r="B94" s="39" t="s">
        <v>452</v>
      </c>
      <c r="C94" s="39" t="s">
        <v>454</v>
      </c>
      <c r="D94" s="39" t="s">
        <v>455</v>
      </c>
      <c r="E94" s="39" t="s">
        <v>456</v>
      </c>
      <c r="F94" s="49" t="s">
        <v>469</v>
      </c>
      <c r="G94" s="39"/>
      <c r="H94" s="39"/>
      <c r="I94" s="46"/>
      <c r="J94" s="46"/>
    </row>
    <row r="95" spans="1:10" ht="16.5" x14ac:dyDescent="0.35">
      <c r="A95" s="39" t="s">
        <v>457</v>
      </c>
      <c r="B95" s="39" t="s">
        <v>458</v>
      </c>
      <c r="C95" s="39" t="s">
        <v>459</v>
      </c>
      <c r="D95" s="39" t="s">
        <v>460</v>
      </c>
      <c r="E95" s="39" t="s">
        <v>405</v>
      </c>
      <c r="F95" s="49" t="s">
        <v>470</v>
      </c>
      <c r="G95" s="39"/>
      <c r="H95" s="39"/>
      <c r="I95" s="46"/>
      <c r="J95" s="46"/>
    </row>
    <row r="96" spans="1:10" ht="16.5" x14ac:dyDescent="0.35">
      <c r="A96" s="39" t="s">
        <v>437</v>
      </c>
      <c r="B96" s="39" t="s">
        <v>433</v>
      </c>
      <c r="C96" s="39" t="s">
        <v>434</v>
      </c>
      <c r="D96" s="39" t="s">
        <v>435</v>
      </c>
      <c r="E96" s="39" t="s">
        <v>436</v>
      </c>
      <c r="F96" s="49" t="s">
        <v>471</v>
      </c>
      <c r="G96" s="39"/>
      <c r="H96" s="39"/>
      <c r="I96" s="46"/>
      <c r="J96" s="46"/>
    </row>
    <row r="97" spans="1:10" ht="16.5" x14ac:dyDescent="0.35">
      <c r="A97" s="39" t="s">
        <v>424</v>
      </c>
      <c r="B97" s="39" t="s">
        <v>555</v>
      </c>
      <c r="C97" s="39" t="s">
        <v>425</v>
      </c>
      <c r="D97" s="39" t="s">
        <v>426</v>
      </c>
      <c r="E97" s="39" t="s">
        <v>427</v>
      </c>
      <c r="F97" s="49" t="s">
        <v>521</v>
      </c>
      <c r="G97" s="39"/>
      <c r="H97" s="39"/>
      <c r="I97" s="46"/>
      <c r="J97" s="46"/>
    </row>
    <row r="98" spans="1:10" ht="16.5" x14ac:dyDescent="0.35">
      <c r="A98" s="39" t="s">
        <v>416</v>
      </c>
      <c r="B98" s="39" t="s">
        <v>417</v>
      </c>
      <c r="C98" s="39" t="s">
        <v>418</v>
      </c>
      <c r="D98" s="39" t="s">
        <v>419</v>
      </c>
      <c r="E98" s="39" t="s">
        <v>420</v>
      </c>
      <c r="F98" s="49" t="s">
        <v>472</v>
      </c>
      <c r="G98" s="39"/>
      <c r="H98" s="39"/>
    </row>
    <row r="99" spans="1:10" ht="16.5" x14ac:dyDescent="0.35">
      <c r="A99" s="39" t="s">
        <v>548</v>
      </c>
      <c r="B99" s="39" t="s">
        <v>549</v>
      </c>
      <c r="C99" s="39" t="s">
        <v>550</v>
      </c>
      <c r="D99" s="39" t="s">
        <v>551</v>
      </c>
      <c r="E99" s="39" t="s">
        <v>552</v>
      </c>
      <c r="F99" t="s">
        <v>553</v>
      </c>
      <c r="G99" s="39"/>
    </row>
    <row r="100" spans="1:10" ht="16.5" x14ac:dyDescent="0.35">
      <c r="A100" s="38" t="s">
        <v>531</v>
      </c>
      <c r="B100" s="43" t="s">
        <v>543</v>
      </c>
    </row>
    <row r="101" spans="1:10" ht="16.5" x14ac:dyDescent="0.35">
      <c r="A101" s="38" t="s">
        <v>540</v>
      </c>
      <c r="B101" s="43" t="s">
        <v>542</v>
      </c>
    </row>
    <row r="102" spans="1:10" ht="16.5" x14ac:dyDescent="0.35">
      <c r="A102" s="38" t="s">
        <v>532</v>
      </c>
      <c r="B102" s="43"/>
    </row>
    <row r="103" spans="1:10" ht="16.5" x14ac:dyDescent="0.35">
      <c r="A103" s="38" t="s">
        <v>533</v>
      </c>
      <c r="B103" s="43"/>
    </row>
    <row r="104" spans="1:10" x14ac:dyDescent="0.25">
      <c r="A104" s="38" t="s">
        <v>534</v>
      </c>
    </row>
    <row r="105" spans="1:10" x14ac:dyDescent="0.25">
      <c r="A105" s="38" t="s">
        <v>541</v>
      </c>
    </row>
    <row r="106" spans="1:10" ht="16.5" x14ac:dyDescent="0.35">
      <c r="A106" s="38" t="s">
        <v>535</v>
      </c>
      <c r="B106" s="39"/>
    </row>
    <row r="107" spans="1:10" ht="16.5" x14ac:dyDescent="0.35">
      <c r="A107" s="38" t="s">
        <v>536</v>
      </c>
      <c r="B107" s="39"/>
    </row>
    <row r="108" spans="1:10" ht="16.5" x14ac:dyDescent="0.35">
      <c r="A108" s="38" t="s">
        <v>537</v>
      </c>
      <c r="B108" s="39"/>
    </row>
    <row r="109" spans="1:10" ht="16.5" x14ac:dyDescent="0.35">
      <c r="A109" s="38" t="s">
        <v>538</v>
      </c>
      <c r="B109" s="39"/>
    </row>
    <row r="110" spans="1:10" ht="16.5" x14ac:dyDescent="0.35">
      <c r="B110" s="39"/>
    </row>
    <row r="112" spans="1:10" ht="16.5" x14ac:dyDescent="0.35">
      <c r="B112" s="39"/>
    </row>
    <row r="113" spans="2:2" ht="16.5" x14ac:dyDescent="0.35">
      <c r="B113" s="39"/>
    </row>
    <row r="114" spans="2:2" ht="16.5" x14ac:dyDescent="0.35">
      <c r="B114" s="39"/>
    </row>
    <row r="115" spans="2:2" ht="16.5" x14ac:dyDescent="0.35">
      <c r="B115" s="39"/>
    </row>
    <row r="116" spans="2:2" ht="16.5" x14ac:dyDescent="0.35">
      <c r="B116" s="39"/>
    </row>
    <row r="118" spans="2:2" ht="16.5" x14ac:dyDescent="0.35">
      <c r="B118" s="39"/>
    </row>
    <row r="119" spans="2:2" ht="16.5" x14ac:dyDescent="0.35">
      <c r="B119" s="40"/>
    </row>
    <row r="120" spans="2:2" ht="16.5" x14ac:dyDescent="0.35">
      <c r="B120" s="39"/>
    </row>
    <row r="121" spans="2:2" ht="16.5" x14ac:dyDescent="0.35">
      <c r="B121" s="39"/>
    </row>
    <row r="122" spans="2:2" ht="16.5" x14ac:dyDescent="0.35">
      <c r="B122" s="39"/>
    </row>
    <row r="124" spans="2:2" ht="16.5" x14ac:dyDescent="0.35">
      <c r="B124" s="39"/>
    </row>
    <row r="125" spans="2:2" ht="16.5" x14ac:dyDescent="0.35">
      <c r="B125" s="39"/>
    </row>
    <row r="126" spans="2:2" ht="16.5" x14ac:dyDescent="0.35">
      <c r="B126" s="39"/>
    </row>
    <row r="127" spans="2:2" ht="16.5" x14ac:dyDescent="0.35">
      <c r="B127" s="39"/>
    </row>
    <row r="128" spans="2:2" ht="16.5" x14ac:dyDescent="0.35">
      <c r="B128" s="39"/>
    </row>
    <row r="130" spans="2:2" ht="16.5" x14ac:dyDescent="0.35">
      <c r="B130" s="39"/>
    </row>
    <row r="131" spans="2:2" ht="15" customHeight="1" x14ac:dyDescent="0.35">
      <c r="B131" s="44"/>
    </row>
    <row r="132" spans="2:2" ht="16.5" x14ac:dyDescent="0.35">
      <c r="B132" s="39"/>
    </row>
    <row r="133" spans="2:2" ht="16.5" x14ac:dyDescent="0.35">
      <c r="B133" s="39"/>
    </row>
    <row r="134" spans="2:2" ht="16.5" x14ac:dyDescent="0.35">
      <c r="B134" s="39"/>
    </row>
    <row r="136" spans="2:2" ht="16.5" x14ac:dyDescent="0.35">
      <c r="B136" s="39"/>
    </row>
    <row r="137" spans="2:2" ht="16.5" x14ac:dyDescent="0.35">
      <c r="B137" s="39"/>
    </row>
    <row r="138" spans="2:2" ht="16.5" x14ac:dyDescent="0.35">
      <c r="B138" s="39"/>
    </row>
    <row r="139" spans="2:2" ht="16.5" x14ac:dyDescent="0.35">
      <c r="B139" s="39"/>
    </row>
    <row r="140" spans="2:2" ht="16.5" x14ac:dyDescent="0.35">
      <c r="B140" s="39"/>
    </row>
    <row r="142" spans="2:2" ht="16.5" x14ac:dyDescent="0.35">
      <c r="B142" s="39"/>
    </row>
    <row r="143" spans="2:2" ht="16.5" x14ac:dyDescent="0.35">
      <c r="B143" s="39"/>
    </row>
    <row r="144" spans="2:2" ht="16.5" x14ac:dyDescent="0.35">
      <c r="B144" s="39"/>
    </row>
    <row r="145" spans="2:2" ht="16.5" x14ac:dyDescent="0.35">
      <c r="B145" s="39"/>
    </row>
    <row r="146" spans="2:2" ht="16.5" x14ac:dyDescent="0.35">
      <c r="B146" s="39"/>
    </row>
    <row r="148" spans="2:2" ht="16.5" x14ac:dyDescent="0.35">
      <c r="B148" s="39"/>
    </row>
    <row r="149" spans="2:2" ht="16.5" x14ac:dyDescent="0.35">
      <c r="B149" s="39"/>
    </row>
    <row r="150" spans="2:2" ht="16.5" x14ac:dyDescent="0.35">
      <c r="B150" s="39"/>
    </row>
    <row r="151" spans="2:2" ht="16.5" customHeight="1" x14ac:dyDescent="0.35">
      <c r="B151" s="44"/>
    </row>
    <row r="152" spans="2:2" ht="16.5" x14ac:dyDescent="0.35">
      <c r="B152" s="39"/>
    </row>
    <row r="154" spans="2:2" ht="16.5" x14ac:dyDescent="0.35">
      <c r="B154" s="39"/>
    </row>
    <row r="155" spans="2:2" ht="16.5" x14ac:dyDescent="0.35">
      <c r="B155" s="39"/>
    </row>
    <row r="156" spans="2:2" ht="16.5" x14ac:dyDescent="0.35">
      <c r="B156" s="39"/>
    </row>
    <row r="157" spans="2:2" ht="16.5" x14ac:dyDescent="0.35">
      <c r="B157" s="39"/>
    </row>
    <row r="158" spans="2:2" ht="16.5" x14ac:dyDescent="0.35">
      <c r="B158" s="39"/>
    </row>
  </sheetData>
  <sortState ref="D84:D96">
    <sortCondition ref="D84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92"/>
  <sheetViews>
    <sheetView workbookViewId="0">
      <selection activeCell="A2" sqref="A2:AD2"/>
    </sheetView>
  </sheetViews>
  <sheetFormatPr baseColWidth="10" defaultColWidth="1.5703125" defaultRowHeight="8.4499999999999993" customHeight="1" x14ac:dyDescent="0.15"/>
  <cols>
    <col min="1" max="122" width="1.7109375" style="1" customWidth="1"/>
    <col min="123" max="16384" width="1.5703125" style="1"/>
  </cols>
  <sheetData>
    <row r="1" spans="1:82" ht="36" customHeight="1" thickTop="1" thickBot="1" x14ac:dyDescent="0.2">
      <c r="A1" s="314" t="s">
        <v>547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5"/>
      <c r="AP1" s="315"/>
      <c r="AQ1" s="315"/>
      <c r="AR1" s="315"/>
      <c r="AS1" s="315"/>
      <c r="AT1" s="315"/>
      <c r="AU1" s="315"/>
      <c r="AV1" s="315"/>
      <c r="AW1" s="315"/>
      <c r="AX1" s="315"/>
      <c r="AY1" s="315"/>
      <c r="AZ1" s="315"/>
      <c r="BA1" s="315"/>
      <c r="BB1" s="315"/>
      <c r="BC1" s="315"/>
      <c r="BD1" s="315"/>
      <c r="BE1" s="316"/>
      <c r="BI1" s="1" t="s">
        <v>494</v>
      </c>
    </row>
    <row r="2" spans="1:82" ht="10.15" customHeight="1" x14ac:dyDescent="0.15">
      <c r="A2" s="180" t="s">
        <v>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2"/>
      <c r="AE2" s="222" t="s">
        <v>8</v>
      </c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4"/>
    </row>
    <row r="3" spans="1:82" ht="10.15" customHeight="1" x14ac:dyDescent="0.15">
      <c r="A3" s="113" t="s">
        <v>1</v>
      </c>
      <c r="B3" s="114"/>
      <c r="C3" s="114"/>
      <c r="D3" s="114"/>
      <c r="E3" s="114"/>
      <c r="F3" s="114"/>
      <c r="G3" s="114"/>
      <c r="H3" s="114"/>
      <c r="I3" s="302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50"/>
      <c r="AE3" s="184" t="s">
        <v>19</v>
      </c>
      <c r="AF3" s="185"/>
      <c r="AG3" s="185"/>
      <c r="AH3" s="185"/>
      <c r="AI3" s="185"/>
      <c r="AJ3" s="185"/>
      <c r="AK3" s="185"/>
      <c r="AL3" s="185"/>
      <c r="AM3" s="185"/>
      <c r="AN3" s="309" t="s">
        <v>58</v>
      </c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10"/>
    </row>
    <row r="4" spans="1:82" ht="10.15" customHeight="1" x14ac:dyDescent="0.15">
      <c r="A4" s="93" t="s">
        <v>461</v>
      </c>
      <c r="B4" s="94"/>
      <c r="C4" s="94"/>
      <c r="D4" s="94"/>
      <c r="E4" s="94"/>
      <c r="F4" s="94"/>
      <c r="G4" s="94"/>
      <c r="H4" s="94"/>
      <c r="I4" s="229"/>
      <c r="J4" s="225" t="str">
        <f>IFERROR(VLOOKUP(J3,DATA!A86:E98,2,0)," ")</f>
        <v xml:space="preserve"> </v>
      </c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6"/>
      <c r="AE4" s="303"/>
      <c r="AF4" s="304"/>
      <c r="AG4" s="304"/>
      <c r="AH4" s="304"/>
      <c r="AI4" s="304"/>
      <c r="AJ4" s="304"/>
      <c r="AK4" s="304"/>
      <c r="AL4" s="304"/>
      <c r="AM4" s="305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50"/>
    </row>
    <row r="5" spans="1:82" ht="10.15" customHeight="1" x14ac:dyDescent="0.15">
      <c r="A5" s="93" t="s">
        <v>2</v>
      </c>
      <c r="B5" s="94"/>
      <c r="C5" s="94"/>
      <c r="D5" s="94"/>
      <c r="E5" s="94"/>
      <c r="F5" s="94"/>
      <c r="G5" s="94"/>
      <c r="H5" s="94"/>
      <c r="I5" s="229"/>
      <c r="J5" s="225" t="str">
        <f>IFERROR(VLOOKUP(J3,DATA!A86:E98,3,0)," ")</f>
        <v xml:space="preserve"> </v>
      </c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6"/>
      <c r="AE5" s="306"/>
      <c r="AF5" s="307"/>
      <c r="AG5" s="307"/>
      <c r="AH5" s="307"/>
      <c r="AI5" s="307"/>
      <c r="AJ5" s="307"/>
      <c r="AK5" s="307"/>
      <c r="AL5" s="307"/>
      <c r="AM5" s="308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50"/>
    </row>
    <row r="6" spans="1:82" ht="10.15" customHeight="1" x14ac:dyDescent="0.15">
      <c r="A6" s="93" t="s">
        <v>462</v>
      </c>
      <c r="B6" s="94"/>
      <c r="C6" s="94"/>
      <c r="D6" s="94"/>
      <c r="E6" s="94"/>
      <c r="F6" s="94"/>
      <c r="G6" s="94"/>
      <c r="H6" s="94"/>
      <c r="I6" s="229"/>
      <c r="J6" s="225" t="str">
        <f>IFERROR(VLOOKUP(J3,DATA!A86:E98,4,0)," ")</f>
        <v xml:space="preserve"> </v>
      </c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6"/>
      <c r="AE6" s="184" t="s">
        <v>18</v>
      </c>
      <c r="AF6" s="185"/>
      <c r="AG6" s="185"/>
      <c r="AH6" s="185"/>
      <c r="AI6" s="185"/>
      <c r="AJ6" s="185"/>
      <c r="AK6" s="185"/>
      <c r="AL6" s="185"/>
      <c r="AM6" s="185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50"/>
    </row>
    <row r="7" spans="1:82" ht="10.15" customHeight="1" x14ac:dyDescent="0.15">
      <c r="A7" s="93" t="s">
        <v>463</v>
      </c>
      <c r="B7" s="94"/>
      <c r="C7" s="94"/>
      <c r="D7" s="94"/>
      <c r="E7" s="94"/>
      <c r="F7" s="94"/>
      <c r="G7" s="94"/>
      <c r="H7" s="94"/>
      <c r="I7" s="229"/>
      <c r="J7" s="225" t="str">
        <f>IFERROR(VLOOKUP(J3,DATA!A86:E98,5,0)," ")</f>
        <v xml:space="preserve"> </v>
      </c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6"/>
      <c r="AE7" s="186"/>
      <c r="AF7" s="187"/>
      <c r="AG7" s="187"/>
      <c r="AH7" s="187"/>
      <c r="AI7" s="187"/>
      <c r="AJ7" s="187"/>
      <c r="AK7" s="187"/>
      <c r="AL7" s="187"/>
      <c r="AM7" s="188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50"/>
      <c r="BR7" s="60"/>
    </row>
    <row r="8" spans="1:82" ht="10.15" customHeight="1" thickBot="1" x14ac:dyDescent="0.2">
      <c r="A8" s="230" t="s">
        <v>6</v>
      </c>
      <c r="B8" s="231"/>
      <c r="C8" s="231"/>
      <c r="D8" s="231"/>
      <c r="E8" s="231"/>
      <c r="F8" s="231"/>
      <c r="G8" s="231"/>
      <c r="H8" s="231"/>
      <c r="I8" s="232"/>
      <c r="J8" s="227" t="str">
        <f>IFERROR(VLOOKUP(J3,DATA!A86:F98,6,0)," ")</f>
        <v xml:space="preserve"> </v>
      </c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8"/>
      <c r="AE8" s="189"/>
      <c r="AF8" s="190"/>
      <c r="AG8" s="190"/>
      <c r="AH8" s="190"/>
      <c r="AI8" s="190"/>
      <c r="AJ8" s="190"/>
      <c r="AK8" s="190"/>
      <c r="AL8" s="190"/>
      <c r="AM8" s="191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50"/>
      <c r="BI8" s="62" t="s">
        <v>493</v>
      </c>
      <c r="CD8" s="60"/>
    </row>
    <row r="9" spans="1:82" ht="10.15" customHeight="1" x14ac:dyDescent="0.15">
      <c r="A9" s="213" t="s">
        <v>7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5"/>
      <c r="AE9" s="184" t="s">
        <v>17</v>
      </c>
      <c r="AF9" s="185"/>
      <c r="AG9" s="185"/>
      <c r="AH9" s="185"/>
      <c r="AI9" s="185"/>
      <c r="AJ9" s="185"/>
      <c r="AK9" s="185"/>
      <c r="AL9" s="185"/>
      <c r="AM9" s="185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50"/>
      <c r="BI9" s="61"/>
    </row>
    <row r="10" spans="1:82" ht="10.15" customHeight="1" x14ac:dyDescent="0.15">
      <c r="A10" s="216" t="s">
        <v>1</v>
      </c>
      <c r="B10" s="217"/>
      <c r="C10" s="217"/>
      <c r="D10" s="217"/>
      <c r="E10" s="217"/>
      <c r="F10" s="217"/>
      <c r="G10" s="217"/>
      <c r="H10" s="217"/>
      <c r="I10" s="218"/>
      <c r="J10" s="219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1"/>
      <c r="AE10" s="186"/>
      <c r="AF10" s="187"/>
      <c r="AG10" s="187"/>
      <c r="AH10" s="187"/>
      <c r="AI10" s="187"/>
      <c r="AJ10" s="187"/>
      <c r="AK10" s="187"/>
      <c r="AL10" s="187"/>
      <c r="AM10" s="188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50"/>
    </row>
    <row r="11" spans="1:82" ht="10.15" customHeight="1" x14ac:dyDescent="0.15">
      <c r="A11" s="201" t="s">
        <v>2</v>
      </c>
      <c r="B11" s="202"/>
      <c r="C11" s="202"/>
      <c r="D11" s="202"/>
      <c r="E11" s="202"/>
      <c r="F11" s="202"/>
      <c r="G11" s="202"/>
      <c r="H11" s="202"/>
      <c r="I11" s="203"/>
      <c r="J11" s="204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6"/>
      <c r="AE11" s="192"/>
      <c r="AF11" s="193"/>
      <c r="AG11" s="193"/>
      <c r="AH11" s="193"/>
      <c r="AI11" s="193"/>
      <c r="AJ11" s="193"/>
      <c r="AK11" s="193"/>
      <c r="AL11" s="193"/>
      <c r="AM11" s="194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50"/>
    </row>
    <row r="12" spans="1:82" ht="10.15" customHeight="1" x14ac:dyDescent="0.15">
      <c r="A12" s="201" t="s">
        <v>3</v>
      </c>
      <c r="B12" s="202"/>
      <c r="C12" s="202"/>
      <c r="D12" s="202"/>
      <c r="E12" s="202"/>
      <c r="F12" s="202"/>
      <c r="G12" s="202"/>
      <c r="H12" s="202"/>
      <c r="I12" s="203"/>
      <c r="J12" s="204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6"/>
      <c r="AE12" s="189"/>
      <c r="AF12" s="190"/>
      <c r="AG12" s="190"/>
      <c r="AH12" s="190"/>
      <c r="AI12" s="190"/>
      <c r="AJ12" s="190"/>
      <c r="AK12" s="190"/>
      <c r="AL12" s="190"/>
      <c r="AM12" s="191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50"/>
    </row>
    <row r="13" spans="1:82" ht="10.15" customHeight="1" x14ac:dyDescent="0.15">
      <c r="A13" s="201" t="s">
        <v>4</v>
      </c>
      <c r="B13" s="202"/>
      <c r="C13" s="202"/>
      <c r="D13" s="202"/>
      <c r="E13" s="202"/>
      <c r="F13" s="202"/>
      <c r="G13" s="202"/>
      <c r="H13" s="202"/>
      <c r="I13" s="203"/>
      <c r="J13" s="204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6"/>
      <c r="AE13" s="184" t="s">
        <v>20</v>
      </c>
      <c r="AF13" s="185"/>
      <c r="AG13" s="185"/>
      <c r="AH13" s="185"/>
      <c r="AI13" s="185"/>
      <c r="AJ13" s="185"/>
      <c r="AK13" s="185"/>
      <c r="AL13" s="185"/>
      <c r="AM13" s="185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50"/>
      <c r="BI13" s="1" t="s">
        <v>499</v>
      </c>
    </row>
    <row r="14" spans="1:82" ht="10.15" customHeight="1" x14ac:dyDescent="0.15">
      <c r="A14" s="201" t="s">
        <v>5</v>
      </c>
      <c r="B14" s="202"/>
      <c r="C14" s="202"/>
      <c r="D14" s="202"/>
      <c r="E14" s="202"/>
      <c r="F14" s="202"/>
      <c r="G14" s="202"/>
      <c r="H14" s="202"/>
      <c r="I14" s="203"/>
      <c r="J14" s="204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6"/>
      <c r="AE14" s="195"/>
      <c r="AF14" s="196"/>
      <c r="AG14" s="196"/>
      <c r="AH14" s="196"/>
      <c r="AI14" s="196"/>
      <c r="AJ14" s="196"/>
      <c r="AK14" s="196"/>
      <c r="AL14" s="196"/>
      <c r="AM14" s="197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50"/>
    </row>
    <row r="15" spans="1:82" ht="10.15" customHeight="1" thickBot="1" x14ac:dyDescent="0.2">
      <c r="A15" s="207" t="s">
        <v>6</v>
      </c>
      <c r="B15" s="208"/>
      <c r="C15" s="208"/>
      <c r="D15" s="208"/>
      <c r="E15" s="208"/>
      <c r="F15" s="208"/>
      <c r="G15" s="208"/>
      <c r="H15" s="208"/>
      <c r="I15" s="209"/>
      <c r="J15" s="210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2"/>
      <c r="AE15" s="198"/>
      <c r="AF15" s="199"/>
      <c r="AG15" s="199"/>
      <c r="AH15" s="199"/>
      <c r="AI15" s="199"/>
      <c r="AJ15" s="199"/>
      <c r="AK15" s="199"/>
      <c r="AL15" s="199"/>
      <c r="AM15" s="200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51"/>
    </row>
    <row r="16" spans="1:82" ht="10.15" customHeight="1" x14ac:dyDescent="0.15">
      <c r="A16" s="180" t="s">
        <v>12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2"/>
      <c r="AE16" s="222" t="s">
        <v>29</v>
      </c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  <c r="AS16" s="223"/>
      <c r="AT16" s="223"/>
      <c r="AU16" s="223"/>
      <c r="AV16" s="223"/>
      <c r="AW16" s="223"/>
      <c r="AX16" s="223"/>
      <c r="AY16" s="223"/>
      <c r="AZ16" s="223"/>
      <c r="BA16" s="223"/>
      <c r="BB16" s="223"/>
      <c r="BC16" s="223"/>
      <c r="BD16" s="223"/>
      <c r="BE16" s="224"/>
    </row>
    <row r="17" spans="1:62" ht="10.15" customHeight="1" x14ac:dyDescent="0.15">
      <c r="A17" s="173" t="s">
        <v>9</v>
      </c>
      <c r="B17" s="174"/>
      <c r="C17" s="174"/>
      <c r="D17" s="174"/>
      <c r="E17" s="174"/>
      <c r="F17" s="174"/>
      <c r="G17" s="174"/>
      <c r="H17" s="174"/>
      <c r="I17" s="174"/>
      <c r="J17" s="175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83"/>
      <c r="AE17" s="7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52"/>
    </row>
    <row r="18" spans="1:62" ht="10.15" customHeight="1" x14ac:dyDescent="0.15">
      <c r="A18" s="93" t="s">
        <v>474</v>
      </c>
      <c r="B18" s="94"/>
      <c r="C18" s="94"/>
      <c r="D18" s="94"/>
      <c r="E18" s="94"/>
      <c r="F18" s="94"/>
      <c r="G18" s="94"/>
      <c r="H18" s="94"/>
      <c r="I18" s="94"/>
      <c r="J18" s="167" t="str">
        <f>IFERROR(VLOOKUP(J17,DATA!B2:F83,2,0)," ")</f>
        <v xml:space="preserve"> </v>
      </c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9"/>
      <c r="AE18" s="9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53"/>
    </row>
    <row r="19" spans="1:62" ht="10.15" customHeight="1" x14ac:dyDescent="0.15">
      <c r="A19" s="93" t="s">
        <v>24</v>
      </c>
      <c r="B19" s="94"/>
      <c r="C19" s="94"/>
      <c r="D19" s="94"/>
      <c r="E19" s="94"/>
      <c r="F19" s="94"/>
      <c r="G19" s="94"/>
      <c r="H19" s="94"/>
      <c r="I19" s="94"/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81"/>
      <c r="AE19" s="9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53"/>
      <c r="BI19" s="1" t="s">
        <v>495</v>
      </c>
    </row>
    <row r="20" spans="1:62" ht="10.15" customHeight="1" x14ac:dyDescent="0.15">
      <c r="A20" s="95" t="s">
        <v>21</v>
      </c>
      <c r="B20" s="96"/>
      <c r="C20" s="96"/>
      <c r="D20" s="96"/>
      <c r="E20" s="96"/>
      <c r="F20" s="96"/>
      <c r="G20" s="96"/>
      <c r="H20" s="96"/>
      <c r="I20" s="98" t="s">
        <v>397</v>
      </c>
      <c r="J20" s="96"/>
      <c r="K20" s="96"/>
      <c r="L20" s="96"/>
      <c r="M20" s="96"/>
      <c r="N20" s="96"/>
      <c r="O20" s="96"/>
      <c r="P20" s="97"/>
      <c r="Q20" s="98" t="s">
        <v>398</v>
      </c>
      <c r="R20" s="96"/>
      <c r="S20" s="96"/>
      <c r="T20" s="96"/>
      <c r="U20" s="96"/>
      <c r="V20" s="96"/>
      <c r="W20" s="96"/>
      <c r="X20" s="97"/>
      <c r="Y20" s="98" t="s">
        <v>490</v>
      </c>
      <c r="Z20" s="96"/>
      <c r="AA20" s="96"/>
      <c r="AB20" s="96"/>
      <c r="AC20" s="96"/>
      <c r="AD20" s="299"/>
      <c r="AE20" s="9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53"/>
      <c r="BI20" s="1" t="s">
        <v>492</v>
      </c>
    </row>
    <row r="21" spans="1:62" ht="10.15" customHeight="1" x14ac:dyDescent="0.15">
      <c r="A21" s="283"/>
      <c r="B21" s="284"/>
      <c r="C21" s="284"/>
      <c r="D21" s="284"/>
      <c r="E21" s="284"/>
      <c r="F21" s="284"/>
      <c r="G21" s="284"/>
      <c r="H21" s="284"/>
      <c r="I21" s="287"/>
      <c r="J21" s="288"/>
      <c r="K21" s="288"/>
      <c r="L21" s="288"/>
      <c r="M21" s="288"/>
      <c r="N21" s="288"/>
      <c r="O21" s="288"/>
      <c r="P21" s="289"/>
      <c r="Q21" s="293" t="str">
        <f>IFERROR(VLOOKUP(J17,DATA!B:F,3,0)," ")</f>
        <v xml:space="preserve"> </v>
      </c>
      <c r="R21" s="294"/>
      <c r="S21" s="294"/>
      <c r="T21" s="294"/>
      <c r="U21" s="294"/>
      <c r="V21" s="294"/>
      <c r="W21" s="294"/>
      <c r="X21" s="295"/>
      <c r="Y21" s="293" t="str">
        <f>IFERROR(VLOOKUP(J17,DATA!B:F,5,0)," ")</f>
        <v xml:space="preserve"> </v>
      </c>
      <c r="Z21" s="294"/>
      <c r="AA21" s="294"/>
      <c r="AB21" s="294"/>
      <c r="AC21" s="294"/>
      <c r="AD21" s="300"/>
      <c r="AE21" s="9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53"/>
      <c r="BI21" s="1" t="s">
        <v>519</v>
      </c>
    </row>
    <row r="22" spans="1:62" ht="10.15" customHeight="1" x14ac:dyDescent="0.15">
      <c r="A22" s="285"/>
      <c r="B22" s="286"/>
      <c r="C22" s="286"/>
      <c r="D22" s="286"/>
      <c r="E22" s="286"/>
      <c r="F22" s="286"/>
      <c r="G22" s="286"/>
      <c r="H22" s="286"/>
      <c r="I22" s="290"/>
      <c r="J22" s="291"/>
      <c r="K22" s="291"/>
      <c r="L22" s="291"/>
      <c r="M22" s="291"/>
      <c r="N22" s="291"/>
      <c r="O22" s="291"/>
      <c r="P22" s="292"/>
      <c r="Q22" s="296"/>
      <c r="R22" s="297"/>
      <c r="S22" s="297"/>
      <c r="T22" s="297"/>
      <c r="U22" s="297"/>
      <c r="V22" s="297"/>
      <c r="W22" s="297"/>
      <c r="X22" s="298"/>
      <c r="Y22" s="296"/>
      <c r="Z22" s="297"/>
      <c r="AA22" s="297"/>
      <c r="AB22" s="297"/>
      <c r="AC22" s="297"/>
      <c r="AD22" s="301"/>
      <c r="AE22" s="9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53"/>
      <c r="BI22" s="1" t="s">
        <v>502</v>
      </c>
    </row>
    <row r="23" spans="1:62" ht="10.15" customHeight="1" x14ac:dyDescent="0.15">
      <c r="A23" s="93" t="s">
        <v>10</v>
      </c>
      <c r="B23" s="94"/>
      <c r="C23" s="94"/>
      <c r="D23" s="94"/>
      <c r="E23" s="94"/>
      <c r="F23" s="94"/>
      <c r="G23" s="94"/>
      <c r="H23" s="94"/>
      <c r="I23" s="129"/>
      <c r="J23" s="129"/>
      <c r="K23" s="129"/>
      <c r="L23" s="129"/>
      <c r="M23" s="129"/>
      <c r="N23" s="129"/>
      <c r="O23" s="129"/>
      <c r="P23" s="94" t="s">
        <v>11</v>
      </c>
      <c r="Q23" s="94"/>
      <c r="R23" s="94"/>
      <c r="S23" s="94"/>
      <c r="T23" s="94"/>
      <c r="U23" s="94"/>
      <c r="V23" s="94"/>
      <c r="W23" s="94"/>
      <c r="X23" s="129"/>
      <c r="Y23" s="129"/>
      <c r="Z23" s="129"/>
      <c r="AA23" s="129"/>
      <c r="AB23" s="129"/>
      <c r="AC23" s="129"/>
      <c r="AD23" s="131"/>
      <c r="AE23" s="9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53"/>
    </row>
    <row r="24" spans="1:62" ht="10.15" customHeight="1" x14ac:dyDescent="0.15">
      <c r="A24" s="117" t="s">
        <v>23</v>
      </c>
      <c r="B24" s="118"/>
      <c r="C24" s="118"/>
      <c r="D24" s="118"/>
      <c r="E24" s="118"/>
      <c r="F24" s="118"/>
      <c r="G24" s="118"/>
      <c r="H24" s="118"/>
      <c r="I24" s="145"/>
      <c r="J24" s="145"/>
      <c r="K24" s="145"/>
      <c r="L24" s="145"/>
      <c r="M24" s="145"/>
      <c r="N24" s="145"/>
      <c r="O24" s="145"/>
      <c r="P24" s="118" t="s">
        <v>22</v>
      </c>
      <c r="Q24" s="118"/>
      <c r="R24" s="118"/>
      <c r="S24" s="118"/>
      <c r="T24" s="118"/>
      <c r="U24" s="118"/>
      <c r="V24" s="118"/>
      <c r="W24" s="118"/>
      <c r="X24" s="145"/>
      <c r="Y24" s="145"/>
      <c r="Z24" s="145"/>
      <c r="AA24" s="145"/>
      <c r="AB24" s="145"/>
      <c r="AC24" s="145"/>
      <c r="AD24" s="268"/>
      <c r="AE24" s="9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53"/>
      <c r="BI24" s="66" t="s">
        <v>526</v>
      </c>
    </row>
    <row r="25" spans="1:62" ht="10.15" customHeight="1" x14ac:dyDescent="0.15">
      <c r="A25" s="87" t="s">
        <v>35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9"/>
      <c r="AE25" s="9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53"/>
    </row>
    <row r="26" spans="1:62" ht="10.15" customHeight="1" x14ac:dyDescent="0.15">
      <c r="A26" s="113" t="s">
        <v>9</v>
      </c>
      <c r="B26" s="114"/>
      <c r="C26" s="114"/>
      <c r="D26" s="114"/>
      <c r="E26" s="114"/>
      <c r="F26" s="114"/>
      <c r="G26" s="114"/>
      <c r="H26" s="114"/>
      <c r="I26" s="114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4" t="s">
        <v>28</v>
      </c>
      <c r="W26" s="114"/>
      <c r="X26" s="114"/>
      <c r="Y26" s="114"/>
      <c r="Z26" s="115"/>
      <c r="AA26" s="115"/>
      <c r="AB26" s="115"/>
      <c r="AC26" s="115"/>
      <c r="AD26" s="150"/>
      <c r="AE26" s="9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53"/>
    </row>
    <row r="27" spans="1:62" ht="10.15" customHeight="1" x14ac:dyDescent="0.15">
      <c r="A27" s="93" t="s">
        <v>24</v>
      </c>
      <c r="B27" s="94"/>
      <c r="C27" s="94"/>
      <c r="D27" s="94"/>
      <c r="E27" s="94"/>
      <c r="F27" s="94"/>
      <c r="G27" s="94"/>
      <c r="H27" s="94"/>
      <c r="I27" s="94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31"/>
      <c r="AE27" s="9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53"/>
    </row>
    <row r="28" spans="1:62" ht="10.15" customHeight="1" x14ac:dyDescent="0.15">
      <c r="A28" s="93" t="s">
        <v>10</v>
      </c>
      <c r="B28" s="94"/>
      <c r="C28" s="94"/>
      <c r="D28" s="94"/>
      <c r="E28" s="94"/>
      <c r="F28" s="94"/>
      <c r="G28" s="94"/>
      <c r="H28" s="94"/>
      <c r="I28" s="129"/>
      <c r="J28" s="129"/>
      <c r="K28" s="129"/>
      <c r="L28" s="129"/>
      <c r="M28" s="129"/>
      <c r="N28" s="129"/>
      <c r="O28" s="129"/>
      <c r="P28" s="94" t="s">
        <v>11</v>
      </c>
      <c r="Q28" s="94"/>
      <c r="R28" s="94"/>
      <c r="S28" s="94"/>
      <c r="T28" s="94"/>
      <c r="U28" s="94"/>
      <c r="V28" s="94"/>
      <c r="W28" s="94"/>
      <c r="X28" s="129"/>
      <c r="Y28" s="129"/>
      <c r="Z28" s="129"/>
      <c r="AA28" s="129"/>
      <c r="AB28" s="129"/>
      <c r="AC28" s="129"/>
      <c r="AD28" s="131"/>
      <c r="AE28" s="9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53"/>
      <c r="BJ28" s="1" t="s">
        <v>396</v>
      </c>
    </row>
    <row r="29" spans="1:62" ht="10.15" customHeight="1" x14ac:dyDescent="0.15">
      <c r="A29" s="82" t="s">
        <v>33</v>
      </c>
      <c r="B29" s="83"/>
      <c r="C29" s="83"/>
      <c r="D29" s="83"/>
      <c r="E29" s="83"/>
      <c r="F29" s="83"/>
      <c r="G29" s="83"/>
      <c r="H29" s="83"/>
      <c r="I29" s="83"/>
      <c r="J29" s="83"/>
      <c r="K29" s="83" t="s">
        <v>34</v>
      </c>
      <c r="L29" s="83"/>
      <c r="M29" s="83"/>
      <c r="N29" s="83"/>
      <c r="O29" s="83"/>
      <c r="P29" s="83"/>
      <c r="Q29" s="83"/>
      <c r="R29" s="83"/>
      <c r="S29" s="83"/>
      <c r="T29" s="83"/>
      <c r="U29" s="83" t="s">
        <v>491</v>
      </c>
      <c r="V29" s="83"/>
      <c r="W29" s="83"/>
      <c r="X29" s="83"/>
      <c r="Y29" s="83"/>
      <c r="Z29" s="83"/>
      <c r="AA29" s="83"/>
      <c r="AB29" s="83"/>
      <c r="AC29" s="83"/>
      <c r="AD29" s="84"/>
      <c r="AE29" s="9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53"/>
      <c r="BI29" s="1" t="s">
        <v>496</v>
      </c>
    </row>
    <row r="30" spans="1:62" ht="10.15" customHeight="1" x14ac:dyDescent="0.15">
      <c r="A30" s="85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149"/>
      <c r="AE30" s="9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53"/>
      <c r="BI30" s="1" t="s">
        <v>497</v>
      </c>
    </row>
    <row r="31" spans="1:62" ht="10.15" customHeight="1" x14ac:dyDescent="0.15">
      <c r="A31" s="87" t="s">
        <v>36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9"/>
      <c r="AE31" s="9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53"/>
    </row>
    <row r="32" spans="1:62" ht="10.15" customHeight="1" x14ac:dyDescent="0.15">
      <c r="A32" s="113" t="s">
        <v>9</v>
      </c>
      <c r="B32" s="114"/>
      <c r="C32" s="114"/>
      <c r="D32" s="114"/>
      <c r="E32" s="114"/>
      <c r="F32" s="114"/>
      <c r="G32" s="114"/>
      <c r="H32" s="114"/>
      <c r="I32" s="114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4" t="s">
        <v>28</v>
      </c>
      <c r="W32" s="114"/>
      <c r="X32" s="114"/>
      <c r="Y32" s="114"/>
      <c r="Z32" s="115"/>
      <c r="AA32" s="115"/>
      <c r="AB32" s="115"/>
      <c r="AC32" s="115"/>
      <c r="AD32" s="150"/>
      <c r="AE32" s="9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53"/>
    </row>
    <row r="33" spans="1:61" ht="10.15" customHeight="1" x14ac:dyDescent="0.15">
      <c r="A33" s="93" t="s">
        <v>24</v>
      </c>
      <c r="B33" s="94"/>
      <c r="C33" s="94"/>
      <c r="D33" s="94"/>
      <c r="E33" s="94"/>
      <c r="F33" s="94"/>
      <c r="G33" s="94"/>
      <c r="H33" s="94"/>
      <c r="I33" s="94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1"/>
      <c r="AE33" s="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53"/>
    </row>
    <row r="34" spans="1:61" ht="10.15" customHeight="1" x14ac:dyDescent="0.15">
      <c r="A34" s="93" t="s">
        <v>10</v>
      </c>
      <c r="B34" s="94"/>
      <c r="C34" s="94"/>
      <c r="D34" s="94"/>
      <c r="E34" s="94"/>
      <c r="F34" s="94"/>
      <c r="G34" s="94"/>
      <c r="H34" s="94"/>
      <c r="I34" s="129"/>
      <c r="J34" s="129"/>
      <c r="K34" s="129"/>
      <c r="L34" s="129"/>
      <c r="M34" s="129"/>
      <c r="N34" s="129"/>
      <c r="O34" s="129"/>
      <c r="P34" s="94" t="s">
        <v>11</v>
      </c>
      <c r="Q34" s="94"/>
      <c r="R34" s="94"/>
      <c r="S34" s="94"/>
      <c r="T34" s="94"/>
      <c r="U34" s="94"/>
      <c r="V34" s="94"/>
      <c r="W34" s="94"/>
      <c r="X34" s="129"/>
      <c r="Y34" s="129"/>
      <c r="Z34" s="129"/>
      <c r="AA34" s="129"/>
      <c r="AB34" s="129"/>
      <c r="AC34" s="129"/>
      <c r="AD34" s="131"/>
      <c r="AE34" s="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53"/>
    </row>
    <row r="35" spans="1:61" ht="10.15" customHeight="1" x14ac:dyDescent="0.15">
      <c r="A35" s="82" t="s">
        <v>33</v>
      </c>
      <c r="B35" s="83"/>
      <c r="C35" s="83"/>
      <c r="D35" s="83"/>
      <c r="E35" s="83"/>
      <c r="F35" s="83"/>
      <c r="G35" s="83"/>
      <c r="H35" s="83"/>
      <c r="I35" s="83"/>
      <c r="J35" s="83"/>
      <c r="K35" s="83" t="s">
        <v>34</v>
      </c>
      <c r="L35" s="83"/>
      <c r="M35" s="83"/>
      <c r="N35" s="83"/>
      <c r="O35" s="83"/>
      <c r="P35" s="83"/>
      <c r="Q35" s="83"/>
      <c r="R35" s="83"/>
      <c r="S35" s="83"/>
      <c r="T35" s="83"/>
      <c r="U35" s="83" t="s">
        <v>491</v>
      </c>
      <c r="V35" s="83"/>
      <c r="W35" s="83"/>
      <c r="X35" s="83"/>
      <c r="Y35" s="83"/>
      <c r="Z35" s="83"/>
      <c r="AA35" s="83"/>
      <c r="AB35" s="83"/>
      <c r="AC35" s="83"/>
      <c r="AD35" s="84"/>
      <c r="AE35" s="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53"/>
      <c r="BI35" s="1" t="s">
        <v>498</v>
      </c>
    </row>
    <row r="36" spans="1:61" ht="10.15" customHeight="1" x14ac:dyDescent="0.15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149"/>
      <c r="AE36" s="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53"/>
    </row>
    <row r="37" spans="1:61" ht="10.15" customHeight="1" x14ac:dyDescent="0.15">
      <c r="A37" s="170" t="s">
        <v>56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2"/>
      <c r="AE37" s="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53"/>
    </row>
    <row r="38" spans="1:61" ht="10.15" customHeight="1" x14ac:dyDescent="0.15">
      <c r="A38" s="113" t="s">
        <v>9</v>
      </c>
      <c r="B38" s="114"/>
      <c r="C38" s="114"/>
      <c r="D38" s="114"/>
      <c r="E38" s="114"/>
      <c r="F38" s="114"/>
      <c r="G38" s="114"/>
      <c r="H38" s="114"/>
      <c r="I38" s="114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4" t="s">
        <v>28</v>
      </c>
      <c r="W38" s="114"/>
      <c r="X38" s="114"/>
      <c r="Y38" s="114"/>
      <c r="Z38" s="115"/>
      <c r="AA38" s="115"/>
      <c r="AB38" s="115"/>
      <c r="AC38" s="115"/>
      <c r="AD38" s="150"/>
      <c r="AE38" s="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53"/>
    </row>
    <row r="39" spans="1:61" ht="10.15" customHeight="1" x14ac:dyDescent="0.15">
      <c r="A39" s="93" t="s">
        <v>24</v>
      </c>
      <c r="B39" s="94"/>
      <c r="C39" s="94"/>
      <c r="D39" s="94"/>
      <c r="E39" s="94"/>
      <c r="F39" s="94"/>
      <c r="G39" s="94"/>
      <c r="H39" s="94"/>
      <c r="I39" s="94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31"/>
      <c r="AE39" s="151" t="s">
        <v>394</v>
      </c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3"/>
      <c r="AS39" s="154" t="s">
        <v>395</v>
      </c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5"/>
    </row>
    <row r="40" spans="1:61" ht="10.15" customHeight="1" x14ac:dyDescent="0.15">
      <c r="A40" s="93" t="s">
        <v>10</v>
      </c>
      <c r="B40" s="94"/>
      <c r="C40" s="94"/>
      <c r="D40" s="94"/>
      <c r="E40" s="94"/>
      <c r="F40" s="94"/>
      <c r="G40" s="94"/>
      <c r="H40" s="94"/>
      <c r="I40" s="129"/>
      <c r="J40" s="129"/>
      <c r="K40" s="129"/>
      <c r="L40" s="129"/>
      <c r="M40" s="129"/>
      <c r="N40" s="129"/>
      <c r="O40" s="129"/>
      <c r="P40" s="94" t="s">
        <v>11</v>
      </c>
      <c r="Q40" s="94"/>
      <c r="R40" s="94"/>
      <c r="S40" s="94"/>
      <c r="T40" s="94"/>
      <c r="U40" s="94"/>
      <c r="V40" s="94"/>
      <c r="W40" s="94"/>
      <c r="X40" s="129"/>
      <c r="Y40" s="129"/>
      <c r="Z40" s="129"/>
      <c r="AA40" s="129"/>
      <c r="AB40" s="129"/>
      <c r="AC40" s="129"/>
      <c r="AD40" s="131"/>
      <c r="AE40" s="156" t="str">
        <f>Q21</f>
        <v xml:space="preserve"> </v>
      </c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 t="str">
        <f>IFERROR(Y21+(AE14*A21)+(Z26*U30)+(Z32*U36)+(Z38*U42)," ")</f>
        <v xml:space="preserve"> </v>
      </c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62"/>
    </row>
    <row r="41" spans="1:61" ht="10.15" customHeight="1" x14ac:dyDescent="0.15">
      <c r="A41" s="82" t="s">
        <v>33</v>
      </c>
      <c r="B41" s="83"/>
      <c r="C41" s="83"/>
      <c r="D41" s="83"/>
      <c r="E41" s="83"/>
      <c r="F41" s="83"/>
      <c r="G41" s="83"/>
      <c r="H41" s="83"/>
      <c r="I41" s="83"/>
      <c r="J41" s="83"/>
      <c r="K41" s="83" t="s">
        <v>34</v>
      </c>
      <c r="L41" s="83"/>
      <c r="M41" s="83"/>
      <c r="N41" s="83"/>
      <c r="O41" s="83"/>
      <c r="P41" s="83"/>
      <c r="Q41" s="83"/>
      <c r="R41" s="83"/>
      <c r="S41" s="83"/>
      <c r="T41" s="83"/>
      <c r="U41" s="83" t="s">
        <v>491</v>
      </c>
      <c r="V41" s="83"/>
      <c r="W41" s="83"/>
      <c r="X41" s="83"/>
      <c r="Y41" s="83"/>
      <c r="Z41" s="83"/>
      <c r="AA41" s="83"/>
      <c r="AB41" s="83"/>
      <c r="AC41" s="83"/>
      <c r="AD41" s="84"/>
      <c r="AE41" s="158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63"/>
      <c r="BI41" s="1" t="s">
        <v>500</v>
      </c>
    </row>
    <row r="42" spans="1:61" ht="10.15" customHeight="1" thickBot="1" x14ac:dyDescent="0.2">
      <c r="A42" s="165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66"/>
      <c r="AE42" s="160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4"/>
    </row>
    <row r="43" spans="1:61" ht="10.15" customHeight="1" x14ac:dyDescent="0.15">
      <c r="A43" s="122" t="s">
        <v>31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4"/>
      <c r="AE43" s="222" t="s">
        <v>30</v>
      </c>
      <c r="AF43" s="223"/>
      <c r="AG43" s="223"/>
      <c r="AH43" s="223"/>
      <c r="AI43" s="223"/>
      <c r="AJ43" s="223"/>
      <c r="AK43" s="223"/>
      <c r="AL43" s="223"/>
      <c r="AM43" s="223"/>
      <c r="AN43" s="223"/>
      <c r="AO43" s="223"/>
      <c r="AP43" s="223"/>
      <c r="AQ43" s="223"/>
      <c r="AR43" s="223"/>
      <c r="AS43" s="223"/>
      <c r="AT43" s="223"/>
      <c r="AU43" s="223"/>
      <c r="AV43" s="223"/>
      <c r="AW43" s="223"/>
      <c r="AX43" s="223"/>
      <c r="AY43" s="223"/>
      <c r="AZ43" s="223"/>
      <c r="BA43" s="223"/>
      <c r="BB43" s="223"/>
      <c r="BC43" s="223"/>
      <c r="BD43" s="223"/>
      <c r="BE43" s="224"/>
    </row>
    <row r="44" spans="1:61" ht="10.15" customHeight="1" x14ac:dyDescent="0.15">
      <c r="A44" s="173" t="s">
        <v>9</v>
      </c>
      <c r="B44" s="174"/>
      <c r="C44" s="174"/>
      <c r="D44" s="174"/>
      <c r="E44" s="174"/>
      <c r="F44" s="174"/>
      <c r="G44" s="174"/>
      <c r="H44" s="174"/>
      <c r="I44" s="174"/>
      <c r="J44" s="175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5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54"/>
    </row>
    <row r="45" spans="1:61" ht="10.15" customHeight="1" x14ac:dyDescent="0.15">
      <c r="A45" s="93" t="s">
        <v>474</v>
      </c>
      <c r="B45" s="94"/>
      <c r="C45" s="94"/>
      <c r="D45" s="94"/>
      <c r="E45" s="94"/>
      <c r="F45" s="94"/>
      <c r="G45" s="94"/>
      <c r="H45" s="94"/>
      <c r="I45" s="94"/>
      <c r="J45" s="167" t="str">
        <f>IFERROR(VLOOKUP(J44,DATA!B46:F83,2,0)," ")</f>
        <v xml:space="preserve"> </v>
      </c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9"/>
      <c r="AE45" s="5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54"/>
    </row>
    <row r="46" spans="1:61" ht="10.15" customHeight="1" x14ac:dyDescent="0.15">
      <c r="A46" s="93" t="s">
        <v>24</v>
      </c>
      <c r="B46" s="94"/>
      <c r="C46" s="94"/>
      <c r="D46" s="94"/>
      <c r="E46" s="94"/>
      <c r="F46" s="94"/>
      <c r="G46" s="94"/>
      <c r="H46" s="94"/>
      <c r="I46" s="94"/>
      <c r="J46" s="76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81"/>
      <c r="AE46" s="5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54"/>
      <c r="BI46" s="1" t="s">
        <v>495</v>
      </c>
    </row>
    <row r="47" spans="1:61" ht="10.15" customHeight="1" x14ac:dyDescent="0.15">
      <c r="A47" s="95" t="s">
        <v>32</v>
      </c>
      <c r="B47" s="96"/>
      <c r="C47" s="96"/>
      <c r="D47" s="96"/>
      <c r="E47" s="96"/>
      <c r="F47" s="96"/>
      <c r="G47" s="96"/>
      <c r="H47" s="96"/>
      <c r="I47" s="96"/>
      <c r="J47" s="97"/>
      <c r="K47" s="83" t="s">
        <v>392</v>
      </c>
      <c r="L47" s="83"/>
      <c r="M47" s="83"/>
      <c r="N47" s="83"/>
      <c r="O47" s="83"/>
      <c r="P47" s="83"/>
      <c r="Q47" s="83"/>
      <c r="R47" s="83"/>
      <c r="S47" s="83"/>
      <c r="T47" s="83"/>
      <c r="U47" s="83" t="s">
        <v>393</v>
      </c>
      <c r="V47" s="83"/>
      <c r="W47" s="83"/>
      <c r="X47" s="83"/>
      <c r="Y47" s="83"/>
      <c r="Z47" s="83"/>
      <c r="AA47" s="83"/>
      <c r="AB47" s="83"/>
      <c r="AC47" s="83"/>
      <c r="AD47" s="98"/>
      <c r="AE47" s="5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54"/>
      <c r="BI47" s="1" t="s">
        <v>492</v>
      </c>
    </row>
    <row r="48" spans="1:61" ht="10.15" customHeight="1" x14ac:dyDescent="0.15">
      <c r="A48" s="99">
        <f>A21*I21</f>
        <v>0</v>
      </c>
      <c r="B48" s="100"/>
      <c r="C48" s="100"/>
      <c r="D48" s="100"/>
      <c r="E48" s="100"/>
      <c r="F48" s="100"/>
      <c r="G48" s="100"/>
      <c r="H48" s="100"/>
      <c r="I48" s="100"/>
      <c r="J48" s="101"/>
      <c r="K48" s="105" t="str">
        <f>IFERROR(VLOOKUP(J44,DATA!B:F,3,0)," ")</f>
        <v xml:space="preserve"> </v>
      </c>
      <c r="L48" s="105"/>
      <c r="M48" s="105"/>
      <c r="N48" s="105"/>
      <c r="O48" s="105"/>
      <c r="P48" s="105"/>
      <c r="Q48" s="105"/>
      <c r="R48" s="105"/>
      <c r="S48" s="105"/>
      <c r="T48" s="105"/>
      <c r="U48" s="105" t="str">
        <f>IFERROR(VLOOKUP(J44,DATA!B:F,5,0)," ")</f>
        <v xml:space="preserve"> </v>
      </c>
      <c r="V48" s="105"/>
      <c r="W48" s="105"/>
      <c r="X48" s="105"/>
      <c r="Y48" s="105"/>
      <c r="Z48" s="105"/>
      <c r="AA48" s="105"/>
      <c r="AB48" s="105"/>
      <c r="AC48" s="105"/>
      <c r="AD48" s="112"/>
      <c r="AE48" s="5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54"/>
      <c r="BI48" s="1" t="s">
        <v>519</v>
      </c>
    </row>
    <row r="49" spans="1:61" ht="10.15" customHeight="1" x14ac:dyDescent="0.15">
      <c r="A49" s="102"/>
      <c r="B49" s="103"/>
      <c r="C49" s="103"/>
      <c r="D49" s="103"/>
      <c r="E49" s="103"/>
      <c r="F49" s="103"/>
      <c r="G49" s="103"/>
      <c r="H49" s="103"/>
      <c r="I49" s="103"/>
      <c r="J49" s="104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12"/>
      <c r="AE49" s="5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54"/>
      <c r="BI49" s="1" t="s">
        <v>501</v>
      </c>
    </row>
    <row r="50" spans="1:61" ht="10.15" customHeight="1" x14ac:dyDescent="0.15">
      <c r="A50" s="117" t="s">
        <v>10</v>
      </c>
      <c r="B50" s="118"/>
      <c r="C50" s="118"/>
      <c r="D50" s="118"/>
      <c r="E50" s="118"/>
      <c r="F50" s="118"/>
      <c r="G50" s="118"/>
      <c r="H50" s="118"/>
      <c r="I50" s="142"/>
      <c r="J50" s="143"/>
      <c r="K50" s="143"/>
      <c r="L50" s="143"/>
      <c r="M50" s="143"/>
      <c r="N50" s="143"/>
      <c r="O50" s="144"/>
      <c r="P50" s="118" t="s">
        <v>11</v>
      </c>
      <c r="Q50" s="118"/>
      <c r="R50" s="118"/>
      <c r="S50" s="118"/>
      <c r="T50" s="118"/>
      <c r="U50" s="118"/>
      <c r="V50" s="118"/>
      <c r="W50" s="118"/>
      <c r="X50" s="145"/>
      <c r="Y50" s="145"/>
      <c r="Z50" s="145"/>
      <c r="AA50" s="145"/>
      <c r="AB50" s="145"/>
      <c r="AC50" s="145"/>
      <c r="AD50" s="142"/>
      <c r="AE50" s="5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54"/>
    </row>
    <row r="51" spans="1:61" ht="10.15" customHeight="1" x14ac:dyDescent="0.15">
      <c r="A51" s="269" t="s">
        <v>37</v>
      </c>
      <c r="B51" s="270"/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  <c r="N51" s="270"/>
      <c r="O51" s="270"/>
      <c r="P51" s="270"/>
      <c r="Q51" s="270"/>
      <c r="R51" s="270"/>
      <c r="S51" s="270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1"/>
      <c r="AE51" s="5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54"/>
    </row>
    <row r="52" spans="1:61" ht="10.15" customHeight="1" x14ac:dyDescent="0.15">
      <c r="A52" s="113" t="s">
        <v>9</v>
      </c>
      <c r="B52" s="114"/>
      <c r="C52" s="114"/>
      <c r="D52" s="114"/>
      <c r="E52" s="114"/>
      <c r="F52" s="114"/>
      <c r="G52" s="114"/>
      <c r="H52" s="114"/>
      <c r="I52" s="114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4" t="s">
        <v>28</v>
      </c>
      <c r="W52" s="114"/>
      <c r="X52" s="114"/>
      <c r="Y52" s="114"/>
      <c r="Z52" s="115"/>
      <c r="AA52" s="115"/>
      <c r="AB52" s="115"/>
      <c r="AC52" s="115"/>
      <c r="AD52" s="150"/>
      <c r="AE52" s="5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54"/>
      <c r="BI52" s="1" t="s">
        <v>503</v>
      </c>
    </row>
    <row r="53" spans="1:61" ht="10.15" customHeight="1" x14ac:dyDescent="0.15">
      <c r="A53" s="93" t="s">
        <v>24</v>
      </c>
      <c r="B53" s="94"/>
      <c r="C53" s="94"/>
      <c r="D53" s="94"/>
      <c r="E53" s="94"/>
      <c r="F53" s="94"/>
      <c r="G53" s="94"/>
      <c r="H53" s="94"/>
      <c r="I53" s="94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31"/>
      <c r="AE53" s="5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54"/>
      <c r="BI53" s="1" t="s">
        <v>504</v>
      </c>
    </row>
    <row r="54" spans="1:61" ht="10.15" customHeight="1" x14ac:dyDescent="0.15">
      <c r="A54" s="93" t="s">
        <v>10</v>
      </c>
      <c r="B54" s="94"/>
      <c r="C54" s="94"/>
      <c r="D54" s="94"/>
      <c r="E54" s="94"/>
      <c r="F54" s="94"/>
      <c r="G54" s="94"/>
      <c r="H54" s="94"/>
      <c r="I54" s="76"/>
      <c r="J54" s="77"/>
      <c r="K54" s="77"/>
      <c r="L54" s="77"/>
      <c r="M54" s="77"/>
      <c r="N54" s="77"/>
      <c r="O54" s="137"/>
      <c r="P54" s="94" t="s">
        <v>11</v>
      </c>
      <c r="Q54" s="94"/>
      <c r="R54" s="94"/>
      <c r="S54" s="94"/>
      <c r="T54" s="94"/>
      <c r="U54" s="94"/>
      <c r="V54" s="94"/>
      <c r="W54" s="94"/>
      <c r="X54" s="129"/>
      <c r="Y54" s="129"/>
      <c r="Z54" s="129"/>
      <c r="AA54" s="129"/>
      <c r="AB54" s="129"/>
      <c r="AC54" s="129"/>
      <c r="AD54" s="131"/>
      <c r="AE54" s="5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54"/>
    </row>
    <row r="55" spans="1:61" ht="10.15" customHeight="1" x14ac:dyDescent="0.15">
      <c r="A55" s="95" t="s">
        <v>23</v>
      </c>
      <c r="B55" s="96"/>
      <c r="C55" s="96"/>
      <c r="D55" s="96"/>
      <c r="E55" s="96"/>
      <c r="F55" s="96"/>
      <c r="G55" s="96"/>
      <c r="H55" s="96"/>
      <c r="I55" s="96"/>
      <c r="J55" s="97"/>
      <c r="K55" s="83" t="s">
        <v>34</v>
      </c>
      <c r="L55" s="83"/>
      <c r="M55" s="83"/>
      <c r="N55" s="83"/>
      <c r="O55" s="83"/>
      <c r="P55" s="83"/>
      <c r="Q55" s="83"/>
      <c r="R55" s="83"/>
      <c r="S55" s="83"/>
      <c r="T55" s="83"/>
      <c r="U55" s="83" t="s">
        <v>491</v>
      </c>
      <c r="V55" s="83"/>
      <c r="W55" s="83"/>
      <c r="X55" s="83"/>
      <c r="Y55" s="83"/>
      <c r="Z55" s="83"/>
      <c r="AA55" s="83"/>
      <c r="AB55" s="83"/>
      <c r="AC55" s="83"/>
      <c r="AD55" s="84"/>
      <c r="AE55" s="5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54"/>
      <c r="BI55" s="66" t="s">
        <v>526</v>
      </c>
    </row>
    <row r="56" spans="1:61" ht="10.15" customHeight="1" x14ac:dyDescent="0.15">
      <c r="A56" s="146"/>
      <c r="B56" s="147"/>
      <c r="C56" s="147"/>
      <c r="D56" s="147"/>
      <c r="E56" s="147"/>
      <c r="F56" s="147"/>
      <c r="G56" s="147"/>
      <c r="H56" s="147"/>
      <c r="I56" s="147"/>
      <c r="J56" s="148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149"/>
      <c r="AE56" s="5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54"/>
    </row>
    <row r="57" spans="1:61" ht="10.15" customHeight="1" x14ac:dyDescent="0.15">
      <c r="A57" s="138" t="s">
        <v>38</v>
      </c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40"/>
      <c r="AE57" s="5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54"/>
    </row>
    <row r="58" spans="1:61" ht="10.15" customHeight="1" x14ac:dyDescent="0.15">
      <c r="A58" s="113" t="s">
        <v>9</v>
      </c>
      <c r="B58" s="114"/>
      <c r="C58" s="114"/>
      <c r="D58" s="114"/>
      <c r="E58" s="114"/>
      <c r="F58" s="114"/>
      <c r="G58" s="114"/>
      <c r="H58" s="114"/>
      <c r="I58" s="114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4" t="s">
        <v>28</v>
      </c>
      <c r="W58" s="114"/>
      <c r="X58" s="114"/>
      <c r="Y58" s="114"/>
      <c r="Z58" s="115"/>
      <c r="AA58" s="115"/>
      <c r="AB58" s="115"/>
      <c r="AC58" s="115"/>
      <c r="AD58" s="116"/>
      <c r="AE58" s="5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54"/>
      <c r="BI58" s="1" t="s">
        <v>505</v>
      </c>
    </row>
    <row r="59" spans="1:61" ht="10.15" customHeight="1" x14ac:dyDescent="0.15">
      <c r="A59" s="93" t="s">
        <v>24</v>
      </c>
      <c r="B59" s="94"/>
      <c r="C59" s="94"/>
      <c r="D59" s="94"/>
      <c r="E59" s="94"/>
      <c r="F59" s="94"/>
      <c r="G59" s="94"/>
      <c r="H59" s="94"/>
      <c r="I59" s="94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76"/>
      <c r="AE59" s="5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54"/>
    </row>
    <row r="60" spans="1:61" ht="10.15" customHeight="1" x14ac:dyDescent="0.15">
      <c r="A60" s="93" t="s">
        <v>10</v>
      </c>
      <c r="B60" s="94"/>
      <c r="C60" s="94"/>
      <c r="D60" s="94"/>
      <c r="E60" s="94"/>
      <c r="F60" s="94"/>
      <c r="G60" s="94"/>
      <c r="H60" s="94"/>
      <c r="I60" s="76"/>
      <c r="J60" s="77"/>
      <c r="K60" s="77"/>
      <c r="L60" s="77"/>
      <c r="M60" s="77"/>
      <c r="N60" s="77"/>
      <c r="O60" s="137"/>
      <c r="P60" s="94" t="s">
        <v>11</v>
      </c>
      <c r="Q60" s="94"/>
      <c r="R60" s="94"/>
      <c r="S60" s="94"/>
      <c r="T60" s="94"/>
      <c r="U60" s="94"/>
      <c r="V60" s="94"/>
      <c r="W60" s="94"/>
      <c r="X60" s="129"/>
      <c r="Y60" s="129"/>
      <c r="Z60" s="129"/>
      <c r="AA60" s="129"/>
      <c r="AB60" s="129"/>
      <c r="AC60" s="129"/>
      <c r="AD60" s="76"/>
      <c r="AE60" s="5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54"/>
    </row>
    <row r="61" spans="1:61" ht="10.15" customHeight="1" x14ac:dyDescent="0.15">
      <c r="A61" s="95" t="s">
        <v>23</v>
      </c>
      <c r="B61" s="96"/>
      <c r="C61" s="96"/>
      <c r="D61" s="96"/>
      <c r="E61" s="96"/>
      <c r="F61" s="96"/>
      <c r="G61" s="96"/>
      <c r="H61" s="96"/>
      <c r="I61" s="96"/>
      <c r="J61" s="97"/>
      <c r="K61" s="83" t="s">
        <v>34</v>
      </c>
      <c r="L61" s="83"/>
      <c r="M61" s="83"/>
      <c r="N61" s="83"/>
      <c r="O61" s="83"/>
      <c r="P61" s="83"/>
      <c r="Q61" s="83"/>
      <c r="R61" s="83"/>
      <c r="S61" s="83"/>
      <c r="T61" s="83"/>
      <c r="U61" s="83" t="s">
        <v>491</v>
      </c>
      <c r="V61" s="83"/>
      <c r="W61" s="83"/>
      <c r="X61" s="83"/>
      <c r="Y61" s="83"/>
      <c r="Z61" s="83"/>
      <c r="AA61" s="83"/>
      <c r="AB61" s="83"/>
      <c r="AC61" s="83"/>
      <c r="AD61" s="84"/>
      <c r="AE61" s="5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54"/>
    </row>
    <row r="62" spans="1:61" ht="10.15" customHeight="1" thickBot="1" x14ac:dyDescent="0.2">
      <c r="A62" s="132"/>
      <c r="B62" s="133"/>
      <c r="C62" s="133"/>
      <c r="D62" s="133"/>
      <c r="E62" s="133"/>
      <c r="F62" s="133"/>
      <c r="G62" s="133"/>
      <c r="H62" s="133"/>
      <c r="I62" s="133"/>
      <c r="J62" s="134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6"/>
      <c r="AE62" s="5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54"/>
    </row>
    <row r="63" spans="1:61" ht="10.15" customHeight="1" x14ac:dyDescent="0.15">
      <c r="A63" s="122" t="s">
        <v>57</v>
      </c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4"/>
      <c r="AE63" s="151" t="s">
        <v>399</v>
      </c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257" t="s">
        <v>400</v>
      </c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5"/>
      <c r="BI63" s="1" t="s">
        <v>506</v>
      </c>
    </row>
    <row r="64" spans="1:61" ht="10.15" customHeight="1" x14ac:dyDescent="0.15">
      <c r="A64" s="311"/>
      <c r="B64" s="312"/>
      <c r="C64" s="312"/>
      <c r="D64" s="312"/>
      <c r="E64" s="312"/>
      <c r="F64" s="312"/>
      <c r="G64" s="312"/>
      <c r="H64" s="312"/>
      <c r="I64" s="312"/>
      <c r="J64" s="312"/>
      <c r="K64" s="312"/>
      <c r="L64" s="312"/>
      <c r="M64" s="312"/>
      <c r="N64" s="312"/>
      <c r="O64" s="312"/>
      <c r="P64" s="312"/>
      <c r="Q64" s="312"/>
      <c r="R64" s="312"/>
      <c r="S64" s="312"/>
      <c r="T64" s="312"/>
      <c r="U64" s="312"/>
      <c r="V64" s="312"/>
      <c r="W64" s="312"/>
      <c r="X64" s="312"/>
      <c r="Y64" s="312"/>
      <c r="Z64" s="312"/>
      <c r="AA64" s="312"/>
      <c r="AB64" s="312"/>
      <c r="AC64" s="312"/>
      <c r="AD64" s="313"/>
      <c r="AE64" s="258"/>
      <c r="AF64" s="259"/>
      <c r="AG64" s="259"/>
      <c r="AH64" s="259"/>
      <c r="AI64" s="259"/>
      <c r="AJ64" s="259"/>
      <c r="AK64" s="259"/>
      <c r="AL64" s="259"/>
      <c r="AM64" s="259"/>
      <c r="AN64" s="259"/>
      <c r="AO64" s="259"/>
      <c r="AP64" s="259"/>
      <c r="AQ64" s="259"/>
      <c r="AR64" s="259"/>
      <c r="AS64" s="262" t="str">
        <f>IFERROR((AS40*I21)+U48+(Z52*U56)+(Z58*U62)," ")</f>
        <v xml:space="preserve"> </v>
      </c>
      <c r="AT64" s="263"/>
      <c r="AU64" s="263"/>
      <c r="AV64" s="263"/>
      <c r="AW64" s="263"/>
      <c r="AX64" s="263"/>
      <c r="AY64" s="263"/>
      <c r="AZ64" s="263"/>
      <c r="BA64" s="263"/>
      <c r="BB64" s="263"/>
      <c r="BC64" s="263"/>
      <c r="BD64" s="263"/>
      <c r="BE64" s="264"/>
    </row>
    <row r="65" spans="1:61" ht="10.15" customHeight="1" x14ac:dyDescent="0.15">
      <c r="A65" s="109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1"/>
      <c r="AE65" s="258"/>
      <c r="AF65" s="259"/>
      <c r="AG65" s="259"/>
      <c r="AH65" s="259"/>
      <c r="AI65" s="259"/>
      <c r="AJ65" s="259"/>
      <c r="AK65" s="259"/>
      <c r="AL65" s="259"/>
      <c r="AM65" s="259"/>
      <c r="AN65" s="259"/>
      <c r="AO65" s="259"/>
      <c r="AP65" s="259"/>
      <c r="AQ65" s="259"/>
      <c r="AR65" s="259"/>
      <c r="AS65" s="262"/>
      <c r="AT65" s="263"/>
      <c r="AU65" s="263"/>
      <c r="AV65" s="263"/>
      <c r="AW65" s="263"/>
      <c r="AX65" s="263"/>
      <c r="AY65" s="263"/>
      <c r="AZ65" s="263"/>
      <c r="BA65" s="263"/>
      <c r="BB65" s="263"/>
      <c r="BC65" s="263"/>
      <c r="BD65" s="263"/>
      <c r="BE65" s="264"/>
      <c r="BI65" s="1" t="s">
        <v>507</v>
      </c>
    </row>
    <row r="66" spans="1:61" ht="10.15" customHeight="1" thickBot="1" x14ac:dyDescent="0.2">
      <c r="A66" s="90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2"/>
      <c r="AE66" s="260"/>
      <c r="AF66" s="261"/>
      <c r="AG66" s="261"/>
      <c r="AH66" s="261"/>
      <c r="AI66" s="261"/>
      <c r="AJ66" s="261"/>
      <c r="AK66" s="261"/>
      <c r="AL66" s="261"/>
      <c r="AM66" s="261"/>
      <c r="AN66" s="261"/>
      <c r="AO66" s="261"/>
      <c r="AP66" s="261"/>
      <c r="AQ66" s="261"/>
      <c r="AR66" s="261"/>
      <c r="AS66" s="265"/>
      <c r="AT66" s="266"/>
      <c r="AU66" s="266"/>
      <c r="AV66" s="266"/>
      <c r="AW66" s="266"/>
      <c r="AX66" s="266"/>
      <c r="AY66" s="266"/>
      <c r="AZ66" s="266"/>
      <c r="BA66" s="266"/>
      <c r="BB66" s="266"/>
      <c r="BC66" s="266"/>
      <c r="BD66" s="266"/>
      <c r="BE66" s="267"/>
    </row>
    <row r="67" spans="1:61" ht="10.15" customHeight="1" x14ac:dyDescent="0.15">
      <c r="A67" s="122" t="s">
        <v>401</v>
      </c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4"/>
      <c r="AE67" s="125" t="s">
        <v>44</v>
      </c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6"/>
      <c r="AU67" s="126"/>
      <c r="AV67" s="126"/>
      <c r="AW67" s="126"/>
      <c r="AX67" s="126"/>
      <c r="AY67" s="126"/>
      <c r="AZ67" s="126"/>
      <c r="BA67" s="126"/>
      <c r="BB67" s="126"/>
      <c r="BC67" s="126"/>
      <c r="BD67" s="126"/>
      <c r="BE67" s="127"/>
      <c r="BI67" s="1" t="s">
        <v>514</v>
      </c>
    </row>
    <row r="68" spans="1:61" ht="10.15" customHeight="1" x14ac:dyDescent="0.15">
      <c r="A68" s="237" t="str">
        <f>IF(J17=0," ",J17)</f>
        <v xml:space="preserve"> </v>
      </c>
      <c r="B68" s="238"/>
      <c r="C68" s="238"/>
      <c r="D68" s="238"/>
      <c r="E68" s="238"/>
      <c r="F68" s="238"/>
      <c r="G68" s="238"/>
      <c r="H68" s="238"/>
      <c r="I68" s="116"/>
      <c r="J68" s="239"/>
      <c r="K68" s="239"/>
      <c r="L68" s="240"/>
      <c r="M68" s="241" t="str">
        <f>IF(J44=0," ",J44)</f>
        <v xml:space="preserve"> </v>
      </c>
      <c r="N68" s="241"/>
      <c r="O68" s="241"/>
      <c r="P68" s="241"/>
      <c r="Q68" s="241"/>
      <c r="R68" s="241"/>
      <c r="S68" s="241"/>
      <c r="T68" s="241"/>
      <c r="U68" s="115"/>
      <c r="V68" s="115"/>
      <c r="W68" s="115"/>
      <c r="X68" s="115"/>
      <c r="Y68" s="242" t="s">
        <v>52</v>
      </c>
      <c r="Z68" s="242"/>
      <c r="AA68" s="242"/>
      <c r="AB68" s="242"/>
      <c r="AC68" s="242"/>
      <c r="AD68" s="243"/>
      <c r="AE68" s="113" t="s">
        <v>45</v>
      </c>
      <c r="AF68" s="114"/>
      <c r="AG68" s="114"/>
      <c r="AH68" s="114"/>
      <c r="AI68" s="114"/>
      <c r="AJ68" s="114"/>
      <c r="AK68" s="114"/>
      <c r="AL68" s="114"/>
      <c r="AM68" s="114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5"/>
      <c r="BD68" s="115"/>
      <c r="BE68" s="128"/>
    </row>
    <row r="69" spans="1:61" ht="10.15" customHeight="1" x14ac:dyDescent="0.15">
      <c r="A69" s="244" t="str">
        <f>IF(J26=0," ",J26)</f>
        <v xml:space="preserve"> </v>
      </c>
      <c r="B69" s="245"/>
      <c r="C69" s="245"/>
      <c r="D69" s="245"/>
      <c r="E69" s="245"/>
      <c r="F69" s="245"/>
      <c r="G69" s="245"/>
      <c r="H69" s="245"/>
      <c r="I69" s="76"/>
      <c r="J69" s="77"/>
      <c r="K69" s="77"/>
      <c r="L69" s="137"/>
      <c r="M69" s="246" t="str">
        <f>IF(J52=0," ",J52)</f>
        <v xml:space="preserve"> </v>
      </c>
      <c r="N69" s="246"/>
      <c r="O69" s="246"/>
      <c r="P69" s="246"/>
      <c r="Q69" s="246"/>
      <c r="R69" s="246"/>
      <c r="S69" s="246"/>
      <c r="T69" s="246"/>
      <c r="U69" s="129"/>
      <c r="V69" s="129"/>
      <c r="W69" s="129"/>
      <c r="X69" s="129"/>
      <c r="Y69" s="247">
        <f>I68+I69+I70+U68+U69+U70</f>
        <v>0</v>
      </c>
      <c r="Z69" s="247"/>
      <c r="AA69" s="247"/>
      <c r="AB69" s="247"/>
      <c r="AC69" s="247"/>
      <c r="AD69" s="248"/>
      <c r="AE69" s="93" t="s">
        <v>473</v>
      </c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129"/>
      <c r="AW69" s="129"/>
      <c r="AX69" s="129"/>
      <c r="AY69" s="129"/>
      <c r="AZ69" s="129"/>
      <c r="BA69" s="129"/>
      <c r="BB69" s="129"/>
      <c r="BC69" s="129"/>
      <c r="BD69" s="129"/>
      <c r="BE69" s="130"/>
    </row>
    <row r="70" spans="1:61" ht="10.15" customHeight="1" thickBot="1" x14ac:dyDescent="0.2">
      <c r="A70" s="251" t="str">
        <f>IF(J32=0," ",J32)</f>
        <v xml:space="preserve"> </v>
      </c>
      <c r="B70" s="252"/>
      <c r="C70" s="252"/>
      <c r="D70" s="252"/>
      <c r="E70" s="252"/>
      <c r="F70" s="252"/>
      <c r="G70" s="252"/>
      <c r="H70" s="252"/>
      <c r="I70" s="253"/>
      <c r="J70" s="254"/>
      <c r="K70" s="254"/>
      <c r="L70" s="255"/>
      <c r="M70" s="256" t="str">
        <f>IF(J58=0," ",J58)</f>
        <v xml:space="preserve"> </v>
      </c>
      <c r="N70" s="256"/>
      <c r="O70" s="256"/>
      <c r="P70" s="256"/>
      <c r="Q70" s="256"/>
      <c r="R70" s="256"/>
      <c r="S70" s="256"/>
      <c r="T70" s="256"/>
      <c r="U70" s="235"/>
      <c r="V70" s="235"/>
      <c r="W70" s="235"/>
      <c r="X70" s="235"/>
      <c r="Y70" s="249"/>
      <c r="Z70" s="249"/>
      <c r="AA70" s="249"/>
      <c r="AB70" s="249"/>
      <c r="AC70" s="249"/>
      <c r="AD70" s="250"/>
      <c r="AE70" s="233" t="s">
        <v>46</v>
      </c>
      <c r="AF70" s="234"/>
      <c r="AG70" s="234"/>
      <c r="AH70" s="234"/>
      <c r="AI70" s="234"/>
      <c r="AJ70" s="234"/>
      <c r="AK70" s="234"/>
      <c r="AL70" s="235"/>
      <c r="AM70" s="235"/>
      <c r="AN70" s="235"/>
      <c r="AO70" s="235"/>
      <c r="AP70" s="231" t="s">
        <v>39</v>
      </c>
      <c r="AQ70" s="231"/>
      <c r="AR70" s="231"/>
      <c r="AS70" s="231"/>
      <c r="AT70" s="231"/>
      <c r="AU70" s="231"/>
      <c r="AV70" s="231"/>
      <c r="AW70" s="231"/>
      <c r="AX70" s="231"/>
      <c r="AY70" s="235"/>
      <c r="AZ70" s="235"/>
      <c r="BA70" s="235"/>
      <c r="BB70" s="235"/>
      <c r="BC70" s="235"/>
      <c r="BD70" s="235"/>
      <c r="BE70" s="236"/>
      <c r="BI70" s="1" t="s">
        <v>508</v>
      </c>
    </row>
    <row r="71" spans="1:61" ht="10.15" customHeight="1" x14ac:dyDescent="0.15">
      <c r="A71" s="119" t="s">
        <v>47</v>
      </c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41"/>
      <c r="AE71" s="119" t="s">
        <v>51</v>
      </c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0"/>
      <c r="AZ71" s="120"/>
      <c r="BA71" s="120"/>
      <c r="BB71" s="120"/>
      <c r="BC71" s="120"/>
      <c r="BD71" s="120"/>
      <c r="BE71" s="121"/>
      <c r="BI71" s="1" t="s">
        <v>509</v>
      </c>
    </row>
    <row r="72" spans="1:61" ht="10.15" customHeight="1" x14ac:dyDescent="0.15">
      <c r="A72" s="12"/>
      <c r="B72" s="13" t="s">
        <v>50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5"/>
      <c r="AE72" s="5"/>
      <c r="AF72" s="11" t="s">
        <v>50</v>
      </c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54"/>
    </row>
    <row r="73" spans="1:61" ht="10.15" customHeight="1" x14ac:dyDescent="0.15">
      <c r="A73" s="5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8"/>
      <c r="AE73" s="5"/>
      <c r="AF73" s="11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54"/>
      <c r="BI73" s="1" t="s">
        <v>510</v>
      </c>
    </row>
    <row r="74" spans="1:61" ht="10.15" customHeight="1" x14ac:dyDescent="0.15">
      <c r="A74" s="5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8"/>
      <c r="AE74" s="5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54"/>
      <c r="BI74" s="1" t="s">
        <v>511</v>
      </c>
    </row>
    <row r="75" spans="1:61" ht="10.15" customHeight="1" x14ac:dyDescent="0.15">
      <c r="A75" s="5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8"/>
      <c r="AE75" s="5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54"/>
      <c r="BI75" s="1" t="s">
        <v>512</v>
      </c>
    </row>
    <row r="76" spans="1:61" ht="10.15" customHeight="1" x14ac:dyDescent="0.15">
      <c r="A76" s="5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8"/>
      <c r="AE76" s="5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54"/>
      <c r="BI76" s="1" t="s">
        <v>513</v>
      </c>
    </row>
    <row r="77" spans="1:61" ht="10.15" customHeight="1" x14ac:dyDescent="0.15">
      <c r="A77" s="5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8"/>
      <c r="AE77" s="5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54"/>
    </row>
    <row r="78" spans="1:61" ht="10.15" customHeight="1" x14ac:dyDescent="0.15">
      <c r="A78" s="5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8"/>
      <c r="AE78" s="5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54"/>
      <c r="BI78" s="1" t="s">
        <v>515</v>
      </c>
    </row>
    <row r="79" spans="1:61" ht="10.15" customHeight="1" x14ac:dyDescent="0.15">
      <c r="A79" s="5"/>
      <c r="B79" s="16" t="s">
        <v>48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6" t="s">
        <v>49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8"/>
      <c r="AE79" s="5"/>
      <c r="AF79" s="11" t="s">
        <v>48</v>
      </c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11" t="s">
        <v>49</v>
      </c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54"/>
    </row>
    <row r="80" spans="1:61" ht="10.15" customHeight="1" thickBot="1" x14ac:dyDescent="0.2">
      <c r="A80" s="55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7"/>
      <c r="AE80" s="55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9"/>
    </row>
    <row r="81" spans="2:2" ht="10.15" customHeight="1" thickTop="1" x14ac:dyDescent="0.15"/>
    <row r="82" spans="2:2" ht="10.15" customHeight="1" x14ac:dyDescent="0.15"/>
    <row r="83" spans="2:2" ht="10.15" customHeight="1" x14ac:dyDescent="0.15">
      <c r="B83" s="1" t="s">
        <v>527</v>
      </c>
    </row>
    <row r="84" spans="2:2" ht="10.15" customHeight="1" x14ac:dyDescent="0.15">
      <c r="B84" s="67" t="s">
        <v>528</v>
      </c>
    </row>
    <row r="85" spans="2:2" ht="10.15" customHeight="1" x14ac:dyDescent="0.15">
      <c r="B85" s="67" t="s">
        <v>529</v>
      </c>
    </row>
    <row r="86" spans="2:2" ht="10.15" customHeight="1" x14ac:dyDescent="0.15">
      <c r="B86" s="67" t="s">
        <v>530</v>
      </c>
    </row>
    <row r="87" spans="2:2" ht="10.15" customHeight="1" x14ac:dyDescent="0.15"/>
    <row r="88" spans="2:2" ht="10.15" customHeight="1" x14ac:dyDescent="0.15"/>
    <row r="89" spans="2:2" ht="10.15" customHeight="1" x14ac:dyDescent="0.15"/>
    <row r="90" spans="2:2" ht="10.15" customHeight="1" x14ac:dyDescent="0.15"/>
    <row r="91" spans="2:2" ht="10.15" customHeight="1" x14ac:dyDescent="0.15"/>
    <row r="92" spans="2:2" ht="10.15" customHeight="1" x14ac:dyDescent="0.15"/>
  </sheetData>
  <mergeCells count="202">
    <mergeCell ref="A4:I4"/>
    <mergeCell ref="J4:AD4"/>
    <mergeCell ref="AE4:AM5"/>
    <mergeCell ref="A5:I5"/>
    <mergeCell ref="J5:AD5"/>
    <mergeCell ref="A6:I6"/>
    <mergeCell ref="J6:AD6"/>
    <mergeCell ref="AE6:AM6"/>
    <mergeCell ref="A1:BE1"/>
    <mergeCell ref="A2:AD2"/>
    <mergeCell ref="AE2:BE2"/>
    <mergeCell ref="A3:I3"/>
    <mergeCell ref="J3:AD3"/>
    <mergeCell ref="AE3:AM3"/>
    <mergeCell ref="AN3:BE3"/>
    <mergeCell ref="A10:I10"/>
    <mergeCell ref="J10:AD10"/>
    <mergeCell ref="AE10:AM12"/>
    <mergeCell ref="A11:I11"/>
    <mergeCell ref="J11:AD11"/>
    <mergeCell ref="A12:I12"/>
    <mergeCell ref="J12:AD12"/>
    <mergeCell ref="A7:I7"/>
    <mergeCell ref="J7:AD7"/>
    <mergeCell ref="AE7:AM8"/>
    <mergeCell ref="A8:I8"/>
    <mergeCell ref="J8:AD8"/>
    <mergeCell ref="A9:AD9"/>
    <mergeCell ref="AE9:AM9"/>
    <mergeCell ref="A16:AD16"/>
    <mergeCell ref="AE16:BE16"/>
    <mergeCell ref="A17:I17"/>
    <mergeCell ref="J17:AD17"/>
    <mergeCell ref="A18:I18"/>
    <mergeCell ref="J18:AD18"/>
    <mergeCell ref="A13:I13"/>
    <mergeCell ref="J13:AD13"/>
    <mergeCell ref="AE13:AM13"/>
    <mergeCell ref="A14:I14"/>
    <mergeCell ref="J14:AD14"/>
    <mergeCell ref="AE14:AM15"/>
    <mergeCell ref="A15:I15"/>
    <mergeCell ref="J15:AD15"/>
    <mergeCell ref="A21:H22"/>
    <mergeCell ref="I21:P22"/>
    <mergeCell ref="Q21:X22"/>
    <mergeCell ref="Y21:AD22"/>
    <mergeCell ref="A23:H23"/>
    <mergeCell ref="I23:O23"/>
    <mergeCell ref="P23:W23"/>
    <mergeCell ref="X23:AD23"/>
    <mergeCell ref="A19:I19"/>
    <mergeCell ref="J19:AD19"/>
    <mergeCell ref="A20:H20"/>
    <mergeCell ref="I20:P20"/>
    <mergeCell ref="Q20:X20"/>
    <mergeCell ref="Y20:AD20"/>
    <mergeCell ref="A27:I27"/>
    <mergeCell ref="J27:AD27"/>
    <mergeCell ref="A28:H28"/>
    <mergeCell ref="I28:O28"/>
    <mergeCell ref="P28:W28"/>
    <mergeCell ref="X28:AD28"/>
    <mergeCell ref="A24:H24"/>
    <mergeCell ref="I24:O24"/>
    <mergeCell ref="P24:W24"/>
    <mergeCell ref="X24:AD24"/>
    <mergeCell ref="A25:AD25"/>
    <mergeCell ref="A26:I26"/>
    <mergeCell ref="J26:U26"/>
    <mergeCell ref="V26:Y26"/>
    <mergeCell ref="Z26:AD26"/>
    <mergeCell ref="A31:AD31"/>
    <mergeCell ref="A32:I32"/>
    <mergeCell ref="J32:U32"/>
    <mergeCell ref="V32:Y32"/>
    <mergeCell ref="Z32:AD32"/>
    <mergeCell ref="A33:I33"/>
    <mergeCell ref="J33:AD33"/>
    <mergeCell ref="A29:J29"/>
    <mergeCell ref="K29:T29"/>
    <mergeCell ref="U29:AD29"/>
    <mergeCell ref="A30:J30"/>
    <mergeCell ref="K30:T30"/>
    <mergeCell ref="U30:AD30"/>
    <mergeCell ref="A36:J36"/>
    <mergeCell ref="K36:T36"/>
    <mergeCell ref="U36:AD36"/>
    <mergeCell ref="A37:AD37"/>
    <mergeCell ref="A38:I38"/>
    <mergeCell ref="J38:U38"/>
    <mergeCell ref="V38:Y38"/>
    <mergeCell ref="Z38:AD38"/>
    <mergeCell ref="A34:H34"/>
    <mergeCell ref="I34:O34"/>
    <mergeCell ref="P34:W34"/>
    <mergeCell ref="X34:AD34"/>
    <mergeCell ref="A35:J35"/>
    <mergeCell ref="K35:T35"/>
    <mergeCell ref="U35:AD35"/>
    <mergeCell ref="A39:I39"/>
    <mergeCell ref="J39:AD39"/>
    <mergeCell ref="AE39:AR39"/>
    <mergeCell ref="AS39:BE39"/>
    <mergeCell ref="A40:H40"/>
    <mergeCell ref="I40:O40"/>
    <mergeCell ref="P40:W40"/>
    <mergeCell ref="X40:AD40"/>
    <mergeCell ref="AE40:AR42"/>
    <mergeCell ref="AS40:BE42"/>
    <mergeCell ref="AE43:BE43"/>
    <mergeCell ref="A44:I44"/>
    <mergeCell ref="J44:AD44"/>
    <mergeCell ref="A45:I45"/>
    <mergeCell ref="J45:AD45"/>
    <mergeCell ref="A41:J41"/>
    <mergeCell ref="K41:T41"/>
    <mergeCell ref="U41:AD41"/>
    <mergeCell ref="A42:J42"/>
    <mergeCell ref="K42:T42"/>
    <mergeCell ref="U42:AD42"/>
    <mergeCell ref="A46:I46"/>
    <mergeCell ref="J46:AD46"/>
    <mergeCell ref="A47:J47"/>
    <mergeCell ref="K47:T47"/>
    <mergeCell ref="U47:AD47"/>
    <mergeCell ref="A48:J49"/>
    <mergeCell ref="K48:T49"/>
    <mergeCell ref="U48:AD49"/>
    <mergeCell ref="A43:AD43"/>
    <mergeCell ref="A50:H50"/>
    <mergeCell ref="I50:O50"/>
    <mergeCell ref="P50:W50"/>
    <mergeCell ref="X50:AD50"/>
    <mergeCell ref="A51:AD51"/>
    <mergeCell ref="A52:I52"/>
    <mergeCell ref="J52:U52"/>
    <mergeCell ref="V52:Y52"/>
    <mergeCell ref="Z52:AD52"/>
    <mergeCell ref="A55:J55"/>
    <mergeCell ref="K55:T55"/>
    <mergeCell ref="U55:AD55"/>
    <mergeCell ref="A56:J56"/>
    <mergeCell ref="K56:T56"/>
    <mergeCell ref="U56:AD56"/>
    <mergeCell ref="A53:I53"/>
    <mergeCell ref="J53:AD53"/>
    <mergeCell ref="A54:H54"/>
    <mergeCell ref="I54:O54"/>
    <mergeCell ref="P54:W54"/>
    <mergeCell ref="X54:AD54"/>
    <mergeCell ref="A60:H60"/>
    <mergeCell ref="I60:O60"/>
    <mergeCell ref="P60:W60"/>
    <mergeCell ref="X60:AD60"/>
    <mergeCell ref="A61:J61"/>
    <mergeCell ref="K61:T61"/>
    <mergeCell ref="U61:AD61"/>
    <mergeCell ref="A57:AD57"/>
    <mergeCell ref="A58:I58"/>
    <mergeCell ref="J58:U58"/>
    <mergeCell ref="V58:Y58"/>
    <mergeCell ref="Z58:AD58"/>
    <mergeCell ref="A59:I59"/>
    <mergeCell ref="J59:AD59"/>
    <mergeCell ref="A64:AD64"/>
    <mergeCell ref="AE64:AR66"/>
    <mergeCell ref="AS64:BE66"/>
    <mergeCell ref="A65:AD65"/>
    <mergeCell ref="A66:AD66"/>
    <mergeCell ref="A67:AD67"/>
    <mergeCell ref="AE67:BE67"/>
    <mergeCell ref="A62:J62"/>
    <mergeCell ref="K62:T62"/>
    <mergeCell ref="U62:AD62"/>
    <mergeCell ref="A63:AD63"/>
    <mergeCell ref="AE63:AR63"/>
    <mergeCell ref="AS63:BE63"/>
    <mergeCell ref="A71:AD71"/>
    <mergeCell ref="AE71:BE71"/>
    <mergeCell ref="M70:T70"/>
    <mergeCell ref="U70:X70"/>
    <mergeCell ref="AE70:AK70"/>
    <mergeCell ref="AL70:AO70"/>
    <mergeCell ref="AP70:AX70"/>
    <mergeCell ref="AY70:BE70"/>
    <mergeCell ref="AN68:BE68"/>
    <mergeCell ref="A69:H69"/>
    <mergeCell ref="I69:L69"/>
    <mergeCell ref="M69:T69"/>
    <mergeCell ref="U69:X69"/>
    <mergeCell ref="Y69:AD70"/>
    <mergeCell ref="AE69:AU69"/>
    <mergeCell ref="AV69:BE69"/>
    <mergeCell ref="A70:H70"/>
    <mergeCell ref="I70:L70"/>
    <mergeCell ref="A68:H68"/>
    <mergeCell ref="I68:L68"/>
    <mergeCell ref="M68:T68"/>
    <mergeCell ref="U68:X68"/>
    <mergeCell ref="Y68:AD68"/>
    <mergeCell ref="AE68:AM68"/>
  </mergeCells>
  <pageMargins left="0.7" right="0.7" top="0.78740157499999996" bottom="0.78740157499999996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DATA!$S$26:$S$29</xm:f>
          </x14:formula1>
          <xm:sqref>AL70:AO70</xm:sqref>
        </x14:dataValidation>
        <x14:dataValidation type="list" allowBlank="1" showInputMessage="1" showErrorMessage="1">
          <x14:formula1>
            <xm:f>DATA!$A$86:$A$98</xm:f>
          </x14:formula1>
          <xm:sqref>J3:AD3</xm:sqref>
        </x14:dataValidation>
        <x14:dataValidation type="list" allowBlank="1" showInputMessage="1" showErrorMessage="1">
          <x14:formula1>
            <xm:f>DATA!$B$2:$B$51</xm:f>
          </x14:formula1>
          <xm:sqref>J17:AD17</xm:sqref>
        </x14:dataValidation>
        <x14:dataValidation type="list" showInputMessage="1" showErrorMessage="1">
          <x14:formula1>
            <xm:f>DATA!$B$54:$B$84</xm:f>
          </x14:formula1>
          <xm:sqref>J44:AD44</xm:sqref>
        </x14:dataValidation>
        <x14:dataValidation type="list" allowBlank="1" showInputMessage="1" showErrorMessage="1">
          <x14:formula1>
            <xm:f>DATA!$S$7:$S$11</xm:f>
          </x14:formula1>
          <xm:sqref>J26:U26 J32:U32 J38:U38 J58:U58</xm:sqref>
        </x14:dataValidation>
        <x14:dataValidation type="list" allowBlank="1" showInputMessage="1" showErrorMessage="1">
          <x14:formula1>
            <xm:f>DATA!$S$13:$S$16</xm:f>
          </x14:formula1>
          <xm:sqref>AY70:BE70</xm:sqref>
        </x14:dataValidation>
        <x14:dataValidation type="list" allowBlank="1" showInputMessage="1" showErrorMessage="1">
          <x14:formula1>
            <xm:f>DATA!$S$19:$S$23</xm:f>
          </x14:formula1>
          <xm:sqref>J52:U52</xm:sqref>
        </x14:dataValidation>
        <x14:dataValidation type="list" allowBlank="1" showInputMessage="1" showErrorMessage="1">
          <x14:formula1>
            <xm:f>DATA!$S$4:$S$5</xm:f>
          </x14:formula1>
          <xm:sqref>X23:AD23 X28:AD28 X34:AD34 X50:AD50 X54:AD54 X60:AD60 AV69:BE69 X40:AD40</xm:sqref>
        </x14:dataValidation>
        <x14:dataValidation type="list" allowBlank="1" showInputMessage="1" showErrorMessage="1">
          <x14:formula1>
            <xm:f>DATA!$S$1:$S$2</xm:f>
          </x14:formula1>
          <xm:sqref>X24:AD24 I23:O24 I28:O28 I34:O34 I40:O40 I54:O54 I60:O60 I50:O50 A56:J56 A62:J62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PACKAGING DATA SHEET</vt:lpstr>
      <vt:lpstr>DATA</vt:lpstr>
      <vt:lpstr>TUTORIAL HOW TO FILL IN</vt:lpstr>
    </vt:vector>
  </TitlesOfParts>
  <Company>KS Kolbenschmidt Czech Republic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Boháček Milan</dc:creator>
  <cp:lastModifiedBy>JUAN MARI GALIANO</cp:lastModifiedBy>
  <cp:lastPrinted>2022-07-01T04:54:44Z</cp:lastPrinted>
  <dcterms:created xsi:type="dcterms:W3CDTF">2022-05-24T13:10:50Z</dcterms:created>
  <dcterms:modified xsi:type="dcterms:W3CDTF">2025-03-06T09:44:42Z</dcterms:modified>
</cp:coreProperties>
</file>